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ESCOLAS\Escola Tiroleses\LIGAÇÃO GINÁSIO\ATUALIZADO\"/>
    </mc:Choice>
  </mc:AlternateContent>
  <xr:revisionPtr revIDLastSave="0" documentId="13_ncr:1_{6EA85B0B-6E42-40D8-82B5-19BA4D52640E}" xr6:coauthVersionLast="36" xr6:coauthVersionMax="36" xr10:uidLastSave="{00000000-0000-0000-0000-000000000000}"/>
  <bookViews>
    <workbookView xWindow="0" yWindow="0" windowWidth="24000" windowHeight="10110" tabRatio="757" xr2:uid="{00000000-000D-0000-FFFF-FFFF00000000}"/>
  </bookViews>
  <sheets>
    <sheet name="ORCA" sheetId="1" r:id="rId1"/>
    <sheet name="CFF" sheetId="2" r:id="rId2"/>
  </sheets>
  <definedNames>
    <definedName name="_xlnm.Print_Area" localSheetId="0">ORCA!$A$1:$G$55</definedName>
    <definedName name="_xlnm.Print_Titles" localSheetId="0">ORCA!$1:$9</definedName>
  </definedNames>
  <calcPr calcId="162913"/>
</workbook>
</file>

<file path=xl/calcChain.xml><?xml version="1.0" encoding="utf-8"?>
<calcChain xmlns="http://schemas.openxmlformats.org/spreadsheetml/2006/main">
  <c r="F84" i="1" l="1"/>
  <c r="F77" i="1"/>
  <c r="F78" i="1"/>
  <c r="F79" i="1"/>
  <c r="F80" i="1"/>
  <c r="F81" i="1"/>
  <c r="F82" i="1"/>
  <c r="F83" i="1"/>
  <c r="F76" i="1"/>
  <c r="F50" i="1" l="1"/>
  <c r="G50" i="1" s="1"/>
  <c r="D47" i="1"/>
  <c r="F28" i="1" l="1"/>
  <c r="G28" i="1" s="1"/>
  <c r="D13" i="1"/>
  <c r="E5" i="2" l="1"/>
  <c r="H16" i="2"/>
  <c r="H15" i="2"/>
  <c r="H14" i="2"/>
  <c r="H13" i="2"/>
  <c r="H12" i="2"/>
  <c r="H11" i="2"/>
  <c r="H10" i="2"/>
  <c r="H9" i="2"/>
  <c r="H8" i="2"/>
  <c r="B16" i="2"/>
  <c r="B15" i="2"/>
  <c r="B14" i="2"/>
  <c r="B13" i="2"/>
  <c r="B12" i="2"/>
  <c r="B11" i="2"/>
  <c r="B10" i="2"/>
  <c r="B9" i="2"/>
  <c r="B8" i="2"/>
  <c r="F46" i="1" l="1"/>
  <c r="G46" i="1" s="1"/>
  <c r="F47" i="1"/>
  <c r="G47" i="1" s="1"/>
  <c r="F48" i="1"/>
  <c r="G48" i="1" s="1"/>
  <c r="F49" i="1"/>
  <c r="G49" i="1" s="1"/>
  <c r="F42" i="1"/>
  <c r="G42" i="1" s="1"/>
  <c r="F38" i="1"/>
  <c r="G38" i="1" s="1"/>
  <c r="F33" i="1"/>
  <c r="G33" i="1" s="1"/>
  <c r="F27" i="1"/>
  <c r="G27" i="1" s="1"/>
  <c r="F21" i="1"/>
  <c r="G21" i="1" s="1"/>
  <c r="F22" i="1"/>
  <c r="G22" i="1" s="1"/>
  <c r="F23" i="1"/>
  <c r="G23" i="1" s="1"/>
  <c r="F12" i="1"/>
  <c r="G12" i="1" s="1"/>
  <c r="F13" i="1"/>
  <c r="F14" i="1"/>
  <c r="G14" i="1" s="1"/>
  <c r="G13" i="1"/>
  <c r="F45" i="1" l="1"/>
  <c r="G45" i="1" s="1"/>
  <c r="G51" i="1" s="1"/>
  <c r="C15" i="2" l="1"/>
  <c r="F41" i="1" l="1"/>
  <c r="G41" i="1" s="1"/>
  <c r="F17" i="1" l="1"/>
  <c r="G17" i="1" s="1"/>
  <c r="G18" i="1" s="1"/>
  <c r="C9" i="2" s="1"/>
  <c r="F20" i="1"/>
  <c r="G20" i="1" s="1"/>
  <c r="G24" i="1" s="1"/>
  <c r="C10" i="2" s="1"/>
  <c r="F26" i="1"/>
  <c r="G26" i="1" s="1"/>
  <c r="G30" i="1" s="1"/>
  <c r="F32" i="1"/>
  <c r="G32" i="1" s="1"/>
  <c r="F37" i="1"/>
  <c r="G37" i="1" s="1"/>
  <c r="F53" i="1"/>
  <c r="G53" i="1" s="1"/>
  <c r="F11" i="1"/>
  <c r="G11" i="1" s="1"/>
  <c r="G15" i="1" s="1"/>
  <c r="C16" i="2" l="1"/>
  <c r="G54" i="1"/>
  <c r="C8" i="2"/>
  <c r="E9" i="2"/>
  <c r="G9" i="2" s="1"/>
  <c r="C11" i="2"/>
  <c r="G35" i="1"/>
  <c r="C12" i="2" s="1"/>
  <c r="A5" i="2"/>
  <c r="B5" i="2"/>
  <c r="B4" i="2"/>
  <c r="A4" i="2"/>
  <c r="A2" i="2"/>
  <c r="A1" i="2"/>
  <c r="E16" i="2" l="1"/>
  <c r="G16" i="2" s="1"/>
  <c r="E8" i="2"/>
  <c r="G8" i="2" s="1"/>
  <c r="E11" i="2"/>
  <c r="G11" i="2" s="1"/>
  <c r="E12" i="2"/>
  <c r="G12" i="2" s="1"/>
  <c r="E10" i="2"/>
  <c r="G10" i="2" s="1"/>
  <c r="E15" i="2"/>
  <c r="G15" i="2" s="1"/>
  <c r="G43" i="1"/>
  <c r="C14" i="2" s="1"/>
  <c r="E14" i="2" s="1"/>
  <c r="G14" i="2" s="1"/>
  <c r="G39" i="1"/>
  <c r="C13" i="2" s="1"/>
  <c r="E13" i="2" s="1"/>
  <c r="G13" i="2" s="1"/>
  <c r="C18" i="2" l="1"/>
  <c r="D12" i="2" s="1"/>
  <c r="G55" i="1"/>
  <c r="E20" i="2"/>
  <c r="G20" i="2"/>
  <c r="D11" i="2" l="1"/>
  <c r="D16" i="2"/>
  <c r="D13" i="2"/>
  <c r="D9" i="2"/>
  <c r="D10" i="2"/>
  <c r="D15" i="2"/>
  <c r="D14" i="2"/>
  <c r="D8" i="2"/>
  <c r="H20" i="2"/>
  <c r="E21" i="2"/>
  <c r="F20" i="2"/>
  <c r="F21" i="2" s="1"/>
  <c r="D18" i="2" l="1"/>
</calcChain>
</file>

<file path=xl/sharedStrings.xml><?xml version="1.0" encoding="utf-8"?>
<sst xmlns="http://schemas.openxmlformats.org/spreadsheetml/2006/main" count="367" uniqueCount="141">
  <si>
    <t>ITEM</t>
  </si>
  <si>
    <t>1.3</t>
  </si>
  <si>
    <t>m²</t>
  </si>
  <si>
    <t>INFRA-ESTRUTURA</t>
  </si>
  <si>
    <t>m³</t>
  </si>
  <si>
    <t>m</t>
  </si>
  <si>
    <t>LIMPEZA FINAL E ENTREGA DA OBRA</t>
  </si>
  <si>
    <t>TOTAL</t>
  </si>
  <si>
    <t>pç</t>
  </si>
  <si>
    <t>DISCRIMINAÇÃO DOS SERVIÇOS</t>
  </si>
  <si>
    <t>UNID</t>
  </si>
  <si>
    <t>QUANT</t>
  </si>
  <si>
    <t xml:space="preserve">PROJETO : </t>
  </si>
  <si>
    <t>LOCAL: :</t>
  </si>
  <si>
    <t>PLACA DE OBRA</t>
  </si>
  <si>
    <t>4.2</t>
  </si>
  <si>
    <t>9.1</t>
  </si>
  <si>
    <t>SERVIÇOS INICIAIS</t>
  </si>
  <si>
    <t>un</t>
  </si>
  <si>
    <t>PREFEITURA MUNICIPAL DE TIMBÓ</t>
  </si>
  <si>
    <t>CRONOGRAMA FISICO E FINANCEIRO</t>
  </si>
  <si>
    <t>ETAPAS</t>
  </si>
  <si>
    <t>30 DIAS</t>
  </si>
  <si>
    <t>R$</t>
  </si>
  <si>
    <t>%</t>
  </si>
  <si>
    <t>% PARCIAL</t>
  </si>
  <si>
    <t>VALOR ACUM. PARCIAL</t>
  </si>
  <si>
    <t>VALOR ACUM. GLOBAL</t>
  </si>
  <si>
    <t>VALOR TOTAL</t>
  </si>
  <si>
    <t>VALOR</t>
  </si>
  <si>
    <t>Vb</t>
  </si>
  <si>
    <t>mt</t>
  </si>
  <si>
    <t>1.1</t>
  </si>
  <si>
    <t>LOCAÇÃO DA OBRA</t>
  </si>
  <si>
    <t>TOTAL DA ETAPA</t>
  </si>
  <si>
    <t>TOTAL GERAL</t>
  </si>
  <si>
    <t>1º MÊS</t>
  </si>
  <si>
    <t>ORÇAMENTO</t>
  </si>
  <si>
    <t>3.1</t>
  </si>
  <si>
    <t>DRENAGEM PLUVIAL</t>
  </si>
  <si>
    <t>Obs.: Área Medida em Projeção Horizontal</t>
  </si>
  <si>
    <t>SECRETARIA DE PLANEJAMENTO, TRÂNSITO E MEIO AMBIENTE</t>
  </si>
  <si>
    <t>DESPESAS INICIAIS</t>
  </si>
  <si>
    <t>Obs.: O concreto armado é completo, e  inclui  escoramentos, pregos, armaduras, formas, espaçadores, lançamento, vibração,cura, desforma Fck = 25 Mpa, as vigas deverão ser com forma resinada</t>
  </si>
  <si>
    <t>DEMOLIÇÕES E REVISÃO</t>
  </si>
  <si>
    <t>PREÇO UNIT.c/BDI</t>
  </si>
  <si>
    <t xml:space="preserve">CUSTO UNIT. </t>
  </si>
  <si>
    <t>PREÇO TOTAL (CUSTO+BDI)</t>
  </si>
  <si>
    <t>C35.25.35.15.020</t>
  </si>
  <si>
    <t>TUBO EM CONCRETO DIAM. 300mm (Drenagem Pluvial, incluindo, escavação, aterro, fornecimento/colocação)</t>
  </si>
  <si>
    <t>C35.05.10.05.252</t>
  </si>
  <si>
    <t>1.4</t>
  </si>
  <si>
    <t>MOVIMENTAÇÃO DE TERRA</t>
  </si>
  <si>
    <t>INST.  ELÉTRICAS</t>
  </si>
  <si>
    <t>ESCAVAÇÃO DE SAPATAS</t>
  </si>
  <si>
    <t>SAPATA EM CONCRETO ARMADO Fck=25 Mpa</t>
  </si>
  <si>
    <t>BOCA DE LOBO COM GRELHA DE FERRO (Drenagem Pluvial, incluindo, escavação, aterro, fornecimento/colocação)</t>
  </si>
  <si>
    <t>FIO RÍGIDO 2,5 mm²</t>
  </si>
  <si>
    <t>C35.25.10.10.005</t>
  </si>
  <si>
    <t>C10.24.20.04.005</t>
  </si>
  <si>
    <t>C35.05.15.10.005</t>
  </si>
  <si>
    <t>1.2</t>
  </si>
  <si>
    <t>2.1</t>
  </si>
  <si>
    <t>3.2</t>
  </si>
  <si>
    <t>4.1</t>
  </si>
  <si>
    <t>PASSARELA DE LIGAÇÃO PAVILHÃO COM COLEGIO</t>
  </si>
  <si>
    <t>RUA TIROLESES ESQ. MARILIA - BAIRRO TIROLESES - TIMBÓ/SC</t>
  </si>
  <si>
    <t>DEMOLIÇÃO DE PISO DE CONCRETO EXISTENTE DE ACORDO COM PROJETO COM TRANSPORTE E DESCARTE DOS MATERIAIS</t>
  </si>
  <si>
    <t>C20.05.15.10.005</t>
  </si>
  <si>
    <t>ESCAVAÇÃO DE TALUDE</t>
  </si>
  <si>
    <t>3.3</t>
  </si>
  <si>
    <t>ATERRO DE TALUDE PASSARELA</t>
  </si>
  <si>
    <t>C35.25.15.10.010</t>
  </si>
  <si>
    <t xml:space="preserve">LASTRO DE BRITA (BASE DAS SAPATAS) esp=10cm </t>
  </si>
  <si>
    <t>COBERTURA</t>
  </si>
  <si>
    <t>6.1</t>
  </si>
  <si>
    <t>6.2</t>
  </si>
  <si>
    <t>m/l</t>
  </si>
  <si>
    <t>7.1</t>
  </si>
  <si>
    <t>7.2</t>
  </si>
  <si>
    <t>8.1</t>
  </si>
  <si>
    <t>C21.15.82.05.005</t>
  </si>
  <si>
    <t>und</t>
  </si>
  <si>
    <t>8.2</t>
  </si>
  <si>
    <t>8.3</t>
  </si>
  <si>
    <t>8.4</t>
  </si>
  <si>
    <t>8.5</t>
  </si>
  <si>
    <t xml:space="preserve">LIMPEZA DA OBRA COM REMOÇÃO DE ENTULHOS </t>
  </si>
  <si>
    <t>ESCAVAÇÃO DE DRENAGEM</t>
  </si>
  <si>
    <t>ÁREA TOTAL = 63,00m²</t>
  </si>
  <si>
    <t>3.4</t>
  </si>
  <si>
    <t>5.1</t>
  </si>
  <si>
    <t>5.2</t>
  </si>
  <si>
    <t>PAVIMENTAÇÕES</t>
  </si>
  <si>
    <t>TAPUME EM CERCA DE ISOLAMENTO NA COR LARANJA</t>
  </si>
  <si>
    <t>C35.25.25.10.015</t>
  </si>
  <si>
    <t>74077/002</t>
  </si>
  <si>
    <t>C10.24.20.24.010</t>
  </si>
  <si>
    <t>C10.36.20.05.005</t>
  </si>
  <si>
    <t>TELHA ONDULADA DE AÇO GALVANIZADO, ESP.: 0,50MM, PRÉ-PINTADA 2 FACES</t>
  </si>
  <si>
    <t>92393</t>
  </si>
  <si>
    <t>EXECUÇÃO DE PAVIMENTO EM PISO INTERTRAVADO, COM BLOCO SEXTAVADO DE 25 X 25 CM, ESPESSURA 6 CM</t>
  </si>
  <si>
    <t>GUIA (MEIO-FIO) CONCRETO, MOLDADA IN LOCO 14 CM BASE X 30 CM ALTURA</t>
  </si>
  <si>
    <t>ESTACA BROCA DE CONCRETO, DIÃMETRO DE 20 CM, ESCAVAÇÃO MANUAL COM TRADO</t>
  </si>
  <si>
    <t>4.3</t>
  </si>
  <si>
    <t>unid</t>
  </si>
  <si>
    <t>INS. 939</t>
  </si>
  <si>
    <t>COTAÇÃO COBERTUTA</t>
  </si>
  <si>
    <t>QUANT.</t>
  </si>
  <si>
    <t>CUSTO UNIT.</t>
  </si>
  <si>
    <t>CUSTO</t>
  </si>
  <si>
    <t>PREÇO UNITÁRIO ADOTADO (SEM BDI)</t>
  </si>
  <si>
    <t>Estrutura em aço galvanizado e cobertura em chapas de aluzinco na cor natural conforme projeto</t>
  </si>
  <si>
    <t>Orçamentos:</t>
  </si>
  <si>
    <r>
      <t xml:space="preserve">Toldos e Tendas Z &amp; Z - Fone: (47) 3382-3139 - CNPJ: 13.293.367/0001-92 = </t>
    </r>
    <r>
      <rPr>
        <b/>
        <sz val="10"/>
        <rFont val="Arial"/>
        <family val="2"/>
      </rPr>
      <t>R$ 8.900,00</t>
    </r>
  </si>
  <si>
    <r>
      <t xml:space="preserve">Toldos Timbó - Fone: (47) 99179-7689 - CNPJ: 78.220.712/0001-03 = </t>
    </r>
    <r>
      <rPr>
        <b/>
        <sz val="10"/>
        <rFont val="Arial"/>
        <family val="2"/>
      </rPr>
      <t>R$ 11.992,50</t>
    </r>
  </si>
  <si>
    <r>
      <t xml:space="preserve">Média = (R$ 8.900,00 + R$ 11.992,50) / 2 = </t>
    </r>
    <r>
      <rPr>
        <b/>
        <sz val="10"/>
        <rFont val="Arial"/>
        <family val="2"/>
      </rPr>
      <t>R$ 10.446,25</t>
    </r>
  </si>
  <si>
    <t>ESTRUTURA EM AÇO GALVANIZADO E COBERTURA EM CHAPAS DE ALUZINCO NA COR NATURAL CONFORME PROJETO</t>
  </si>
  <si>
    <t>PREÇO COTADO</t>
  </si>
  <si>
    <t>DISJUNTOR TRIPOLAR TIPO DIN, CORRENTE NOMINAL DE 10A</t>
  </si>
  <si>
    <t>LUMINÁRIA TIPO PLAFON EM PLÁSTICO, DE SOBREPOR, COM 1 LÂMPADA DE 15 W LED</t>
  </si>
  <si>
    <t>PONTO DE ILUMINAÇÃO INCLUINDO INTERRUPTOR SIMPLES, CAIXA ELÉTRICA, ELETRODUTO, CABO, RASGO, QUEBRA E CHUMBAMENTO</t>
  </si>
  <si>
    <t>INSUMO</t>
  </si>
  <si>
    <t>ARRUELA REDONDA DE LATAO, DIAMETRO EXTERNO = 34 MM, ESPESSURA = 2,5 MM, DIAMETRO DO FURO = 17 MM</t>
  </si>
  <si>
    <t>UN</t>
  </si>
  <si>
    <t>CHUMBADOR, DIAMETRO 1/4" COM PARAFUSO 1/4" X 40 MM</t>
  </si>
  <si>
    <t>M</t>
  </si>
  <si>
    <t>VERGALHAO ZINCADO ROSCA TOTAL, 1/4 " (6,3 MM)</t>
  </si>
  <si>
    <t>PORCA ZINCADA, SEXTAVADA, DIAMETRO 1/4"</t>
  </si>
  <si>
    <t>COMPOSICAO</t>
  </si>
  <si>
    <t>AUXILIAR DE ENCANADOR OU BOMBEIRO HIDRÁULICO COM ENCARGOS COMPLEMENTARES</t>
  </si>
  <si>
    <t>H</t>
  </si>
  <si>
    <t>ENCANADOR OU BOMBEIRO HIDRÁULICO COM ENCARGOS COMPLEMENTARES</t>
  </si>
  <si>
    <t>PERFILADO PERFURADO SIMPLES 38 X 38 MM, CHAPA 22</t>
  </si>
  <si>
    <t>ABRACADEIRA EM ACO PARA AMARRACAO DE ELETRODUTOS, TIPO D, COM 4" E CUNHA DE FIXACAO</t>
  </si>
  <si>
    <t>R$ 37,78/m</t>
  </si>
  <si>
    <t>COMPOSIÇÃO PERFILADO</t>
  </si>
  <si>
    <t>UND</t>
  </si>
  <si>
    <t>QNT.</t>
  </si>
  <si>
    <t>PERFILADO PERFURADO 38 X 38MM COM FIXAÇÃO</t>
  </si>
  <si>
    <t>COMPOSIÇÃO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</si>
</sst>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  <numFmt numFmtId="167" formatCode="#,##0.000"/>
  </numFmts>
  <fonts count="25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8"/>
      <name val="Trebuchet MS"/>
      <family val="2"/>
    </font>
    <font>
      <i/>
      <sz val="10"/>
      <name val="Arial"/>
      <family val="2"/>
    </font>
    <font>
      <sz val="11"/>
      <color rgb="FF000000"/>
      <name val="Calibri"/>
      <family val="2"/>
    </font>
    <font>
      <sz val="9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indexed="9"/>
        <bgColor indexed="8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</cellStyleXfs>
  <cellXfs count="24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164" fontId="2" fillId="0" borderId="0" xfId="3" applyFont="1" applyBorder="1" applyAlignment="1">
      <alignment horizontal="center"/>
    </xf>
    <xf numFmtId="164" fontId="2" fillId="0" borderId="0" xfId="3" applyFont="1" applyFill="1" applyBorder="1"/>
    <xf numFmtId="164" fontId="2" fillId="0" borderId="0" xfId="3" applyFont="1" applyBorder="1"/>
    <xf numFmtId="0" fontId="5" fillId="0" borderId="0" xfId="0" applyFont="1" applyBorder="1"/>
    <xf numFmtId="164" fontId="6" fillId="0" borderId="0" xfId="3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5" fillId="0" borderId="0" xfId="2" applyFont="1" applyBorder="1" applyAlignment="1">
      <alignment horizontal="center"/>
    </xf>
    <xf numFmtId="9" fontId="5" fillId="0" borderId="0" xfId="2" applyFont="1" applyAlignment="1">
      <alignment horizontal="center"/>
    </xf>
    <xf numFmtId="9" fontId="2" fillId="0" borderId="0" xfId="2" applyFont="1" applyFill="1" applyBorder="1" applyAlignment="1">
      <alignment horizontal="center"/>
    </xf>
    <xf numFmtId="0" fontId="7" fillId="0" borderId="0" xfId="0" applyFont="1" applyBorder="1"/>
    <xf numFmtId="0" fontId="9" fillId="0" borderId="0" xfId="0" applyFont="1"/>
    <xf numFmtId="0" fontId="4" fillId="0" borderId="1" xfId="0" applyFont="1" applyBorder="1"/>
    <xf numFmtId="9" fontId="6" fillId="0" borderId="0" xfId="2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3" applyFont="1"/>
    <xf numFmtId="0" fontId="1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4" fontId="3" fillId="0" borderId="0" xfId="3" applyFont="1" applyBorder="1"/>
    <xf numFmtId="0" fontId="13" fillId="0" borderId="6" xfId="0" applyFont="1" applyBorder="1"/>
    <xf numFmtId="0" fontId="3" fillId="0" borderId="7" xfId="0" applyFont="1" applyBorder="1" applyAlignment="1">
      <alignment horizontal="center"/>
    </xf>
    <xf numFmtId="164" fontId="14" fillId="0" borderId="7" xfId="3" applyFont="1" applyBorder="1" applyAlignment="1">
      <alignment horizontal="left"/>
    </xf>
    <xf numFmtId="164" fontId="14" fillId="0" borderId="8" xfId="3" applyFont="1" applyBorder="1" applyAlignment="1">
      <alignment horizontal="left"/>
    </xf>
    <xf numFmtId="164" fontId="14" fillId="0" borderId="0" xfId="3" applyFont="1" applyBorder="1" applyAlignment="1">
      <alignment horizontal="left"/>
    </xf>
    <xf numFmtId="0" fontId="13" fillId="0" borderId="12" xfId="0" applyFont="1" applyBorder="1"/>
    <xf numFmtId="0" fontId="10" fillId="0" borderId="0" xfId="0" applyFont="1" applyBorder="1" applyAlignment="1">
      <alignment horizontal="left"/>
    </xf>
    <xf numFmtId="164" fontId="14" fillId="0" borderId="0" xfId="3" applyFont="1" applyBorder="1" applyAlignment="1">
      <alignment horizontal="right"/>
    </xf>
    <xf numFmtId="164" fontId="14" fillId="0" borderId="13" xfId="3" applyFont="1" applyBorder="1" applyAlignment="1">
      <alignment horizontal="right"/>
    </xf>
    <xf numFmtId="0" fontId="15" fillId="0" borderId="0" xfId="0" applyFont="1"/>
    <xf numFmtId="0" fontId="15" fillId="0" borderId="0" xfId="0" applyFont="1" applyBorder="1"/>
    <xf numFmtId="164" fontId="15" fillId="0" borderId="0" xfId="3" applyFont="1" applyBorder="1"/>
    <xf numFmtId="164" fontId="3" fillId="0" borderId="0" xfId="0" applyNumberFormat="1" applyFont="1" applyBorder="1"/>
    <xf numFmtId="164" fontId="7" fillId="0" borderId="0" xfId="3" applyNumberFormat="1" applyFont="1" applyBorder="1"/>
    <xf numFmtId="0" fontId="3" fillId="0" borderId="0" xfId="0" applyFont="1" applyFill="1"/>
    <xf numFmtId="0" fontId="3" fillId="0" borderId="0" xfId="0" applyFont="1" applyFill="1" applyBorder="1"/>
    <xf numFmtId="164" fontId="7" fillId="0" borderId="0" xfId="3" applyFont="1" applyBorder="1"/>
    <xf numFmtId="164" fontId="3" fillId="0" borderId="0" xfId="0" applyNumberFormat="1" applyFont="1" applyFill="1" applyBorder="1"/>
    <xf numFmtId="164" fontId="7" fillId="0" borderId="0" xfId="3" applyFont="1" applyFill="1" applyBorder="1"/>
    <xf numFmtId="164" fontId="13" fillId="0" borderId="3" xfId="3" applyFont="1" applyFill="1" applyBorder="1" applyAlignment="1">
      <alignment horizontal="center"/>
    </xf>
    <xf numFmtId="164" fontId="7" fillId="0" borderId="0" xfId="3" applyFont="1"/>
    <xf numFmtId="0" fontId="5" fillId="0" borderId="0" xfId="0" applyFont="1" applyFill="1"/>
    <xf numFmtId="164" fontId="3" fillId="0" borderId="0" xfId="3" applyFont="1" applyAlignment="1"/>
    <xf numFmtId="164" fontId="19" fillId="0" borderId="0" xfId="3" applyFont="1" applyFill="1" applyBorder="1" applyAlignment="1">
      <alignment horizontal="center"/>
    </xf>
    <xf numFmtId="164" fontId="7" fillId="0" borderId="0" xfId="3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justify" vertical="justify"/>
    </xf>
    <xf numFmtId="2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justify"/>
    </xf>
    <xf numFmtId="0" fontId="7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justify" vertical="justify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justify"/>
    </xf>
    <xf numFmtId="164" fontId="8" fillId="0" borderId="0" xfId="3" applyFont="1" applyBorder="1"/>
    <xf numFmtId="164" fontId="7" fillId="0" borderId="1" xfId="3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0" fontId="3" fillId="0" borderId="1" xfId="0" applyFont="1" applyBorder="1" applyAlignment="1">
      <alignment horizontal="center"/>
    </xf>
    <xf numFmtId="164" fontId="3" fillId="0" borderId="1" xfId="3" applyFont="1" applyBorder="1"/>
    <xf numFmtId="164" fontId="7" fillId="0" borderId="1" xfId="3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justify"/>
    </xf>
    <xf numFmtId="164" fontId="7" fillId="0" borderId="1" xfId="3" applyFont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 vertical="justify"/>
    </xf>
    <xf numFmtId="164" fontId="3" fillId="0" borderId="1" xfId="3" applyFont="1" applyBorder="1" applyAlignment="1">
      <alignment horizontal="center"/>
    </xf>
    <xf numFmtId="164" fontId="7" fillId="0" borderId="1" xfId="3" applyFont="1" applyFill="1" applyBorder="1"/>
    <xf numFmtId="0" fontId="16" fillId="0" borderId="1" xfId="0" applyFont="1" applyBorder="1" applyAlignment="1">
      <alignment horizontal="justify" vertical="justify"/>
    </xf>
    <xf numFmtId="0" fontId="12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justify" vertical="justify"/>
    </xf>
    <xf numFmtId="0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 vertical="justify"/>
    </xf>
    <xf numFmtId="164" fontId="7" fillId="2" borderId="1" xfId="3" applyFont="1" applyFill="1" applyBorder="1"/>
    <xf numFmtId="164" fontId="3" fillId="0" borderId="17" xfId="3" applyFont="1" applyBorder="1"/>
    <xf numFmtId="164" fontId="7" fillId="0" borderId="17" xfId="3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vertical="justify"/>
    </xf>
    <xf numFmtId="164" fontId="3" fillId="0" borderId="0" xfId="3" applyFont="1" applyBorder="1" applyAlignment="1">
      <alignment horizontal="left"/>
    </xf>
    <xf numFmtId="164" fontId="20" fillId="0" borderId="0" xfId="0" applyNumberFormat="1" applyFont="1" applyBorder="1"/>
    <xf numFmtId="164" fontId="3" fillId="0" borderId="0" xfId="3" applyNumberFormat="1" applyFont="1" applyBorder="1"/>
    <xf numFmtId="0" fontId="12" fillId="0" borderId="1" xfId="0" applyFont="1" applyFill="1" applyBorder="1" applyAlignment="1">
      <alignment horizontal="center"/>
    </xf>
    <xf numFmtId="164" fontId="8" fillId="0" borderId="1" xfId="3" applyFont="1" applyBorder="1"/>
    <xf numFmtId="0" fontId="12" fillId="0" borderId="0" xfId="0" applyFont="1" applyFill="1"/>
    <xf numFmtId="164" fontId="12" fillId="0" borderId="0" xfId="3" applyNumberFormat="1" applyFont="1" applyBorder="1"/>
    <xf numFmtId="164" fontId="12" fillId="0" borderId="0" xfId="0" applyNumberFormat="1" applyFont="1" applyBorder="1"/>
    <xf numFmtId="0" fontId="12" fillId="0" borderId="0" xfId="0" applyFont="1" applyFill="1" applyBorder="1"/>
    <xf numFmtId="164" fontId="8" fillId="0" borderId="0" xfId="3" applyNumberFormat="1" applyFont="1" applyBorder="1"/>
    <xf numFmtId="0" fontId="12" fillId="0" borderId="0" xfId="0" applyFont="1"/>
    <xf numFmtId="0" fontId="12" fillId="0" borderId="0" xfId="0" applyFont="1" applyBorder="1"/>
    <xf numFmtId="164" fontId="12" fillId="0" borderId="0" xfId="3" applyFont="1" applyBorder="1"/>
    <xf numFmtId="164" fontId="3" fillId="3" borderId="0" xfId="3" applyFont="1" applyFill="1"/>
    <xf numFmtId="164" fontId="3" fillId="3" borderId="0" xfId="3" applyFont="1" applyFill="1" applyBorder="1"/>
    <xf numFmtId="164" fontId="14" fillId="3" borderId="7" xfId="3" applyFont="1" applyFill="1" applyBorder="1" applyAlignment="1">
      <alignment horizontal="left"/>
    </xf>
    <xf numFmtId="164" fontId="14" fillId="3" borderId="0" xfId="3" applyFont="1" applyFill="1" applyBorder="1" applyAlignment="1">
      <alignment horizontal="right"/>
    </xf>
    <xf numFmtId="164" fontId="13" fillId="3" borderId="14" xfId="3" applyFont="1" applyFill="1" applyBorder="1" applyAlignment="1">
      <alignment horizontal="center"/>
    </xf>
    <xf numFmtId="164" fontId="7" fillId="3" borderId="14" xfId="3" applyFont="1" applyFill="1" applyBorder="1" applyAlignment="1">
      <alignment horizontal="center"/>
    </xf>
    <xf numFmtId="164" fontId="3" fillId="3" borderId="1" xfId="3" applyFont="1" applyFill="1" applyBorder="1"/>
    <xf numFmtId="164" fontId="7" fillId="3" borderId="1" xfId="3" applyFont="1" applyFill="1" applyBorder="1" applyAlignment="1">
      <alignment horizontal="center"/>
    </xf>
    <xf numFmtId="164" fontId="7" fillId="3" borderId="1" xfId="3" applyFont="1" applyFill="1" applyBorder="1"/>
    <xf numFmtId="164" fontId="19" fillId="3" borderId="0" xfId="3" applyFont="1" applyFill="1" applyBorder="1" applyAlignment="1">
      <alignment horizontal="center"/>
    </xf>
    <xf numFmtId="0" fontId="3" fillId="3" borderId="0" xfId="0" applyFont="1" applyFill="1"/>
    <xf numFmtId="164" fontId="7" fillId="3" borderId="0" xfId="3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applyFont="1"/>
    <xf numFmtId="164" fontId="7" fillId="0" borderId="0" xfId="3" applyNumberFormat="1" applyFont="1" applyFill="1" applyBorder="1"/>
    <xf numFmtId="164" fontId="12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164" fontId="1" fillId="0" borderId="0" xfId="3" applyNumberFormat="1" applyFont="1" applyBorder="1"/>
    <xf numFmtId="16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Border="1"/>
    <xf numFmtId="0" fontId="7" fillId="0" borderId="1" xfId="0" applyFont="1" applyFill="1" applyBorder="1" applyAlignment="1">
      <alignment wrapText="1"/>
    </xf>
    <xf numFmtId="164" fontId="7" fillId="0" borderId="1" xfId="3" applyFont="1" applyFill="1" applyBorder="1" applyAlignment="1">
      <alignment vertical="center"/>
    </xf>
    <xf numFmtId="164" fontId="8" fillId="0" borderId="0" xfId="3" applyNumberFormat="1" applyFont="1" applyFill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right" vertical="justify"/>
    </xf>
    <xf numFmtId="0" fontId="12" fillId="4" borderId="1" xfId="0" applyFont="1" applyFill="1" applyBorder="1" applyAlignment="1">
      <alignment horizontal="center"/>
    </xf>
    <xf numFmtId="164" fontId="12" fillId="4" borderId="1" xfId="3" applyFont="1" applyFill="1" applyBorder="1" applyAlignment="1">
      <alignment horizontal="center"/>
    </xf>
    <xf numFmtId="164" fontId="8" fillId="4" borderId="1" xfId="3" applyFont="1" applyFill="1" applyBorder="1" applyAlignment="1">
      <alignment horizontal="center"/>
    </xf>
    <xf numFmtId="164" fontId="8" fillId="4" borderId="1" xfId="3" applyFont="1" applyFill="1" applyBorder="1"/>
    <xf numFmtId="164" fontId="12" fillId="4" borderId="1" xfId="3" applyFont="1" applyFill="1" applyBorder="1"/>
    <xf numFmtId="0" fontId="4" fillId="0" borderId="1" xfId="0" applyFont="1" applyFill="1" applyBorder="1" applyAlignment="1">
      <alignment horizontal="justify" vertical="justify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justify"/>
    </xf>
    <xf numFmtId="0" fontId="1" fillId="0" borderId="1" xfId="0" applyFont="1" applyBorder="1" applyAlignment="1">
      <alignment horizontal="center"/>
    </xf>
    <xf numFmtId="164" fontId="1" fillId="0" borderId="1" xfId="3" applyFont="1" applyBorder="1"/>
    <xf numFmtId="164" fontId="1" fillId="3" borderId="1" xfId="3" applyFont="1" applyFill="1" applyBorder="1"/>
    <xf numFmtId="164" fontId="1" fillId="0" borderId="1" xfId="3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19" xfId="0" applyFont="1" applyBorder="1"/>
    <xf numFmtId="0" fontId="1" fillId="0" borderId="17" xfId="0" applyFont="1" applyFill="1" applyBorder="1"/>
    <xf numFmtId="0" fontId="18" fillId="0" borderId="1" xfId="0" applyFont="1" applyBorder="1" applyAlignment="1">
      <alignment horizontal="center"/>
    </xf>
    <xf numFmtId="0" fontId="1" fillId="0" borderId="19" xfId="0" applyFont="1" applyFill="1" applyBorder="1"/>
    <xf numFmtId="0" fontId="3" fillId="0" borderId="1" xfId="0" applyFont="1" applyBorder="1" applyAlignment="1">
      <alignment horizontal="center" vertical="center"/>
    </xf>
    <xf numFmtId="164" fontId="7" fillId="0" borderId="12" xfId="3" applyFont="1" applyBorder="1"/>
    <xf numFmtId="164" fontId="1" fillId="0" borderId="0" xfId="3" applyFont="1" applyBorder="1"/>
    <xf numFmtId="0" fontId="22" fillId="5" borderId="1" xfId="4" applyFont="1" applyFill="1" applyBorder="1" applyAlignment="1">
      <alignment horizontal="left" vertical="center" wrapText="1"/>
    </xf>
    <xf numFmtId="0" fontId="22" fillId="5" borderId="1" xfId="4" applyFont="1" applyFill="1" applyBorder="1" applyAlignment="1">
      <alignment horizontal="center" vertical="center" wrapText="1"/>
    </xf>
    <xf numFmtId="3" fontId="22" fillId="5" borderId="1" xfId="4" applyNumberFormat="1" applyFont="1" applyFill="1" applyBorder="1" applyAlignment="1">
      <alignment horizontal="center" vertical="center" wrapText="1"/>
    </xf>
    <xf numFmtId="164" fontId="10" fillId="0" borderId="0" xfId="3" applyFont="1" applyBorder="1"/>
    <xf numFmtId="167" fontId="22" fillId="5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164" fontId="4" fillId="3" borderId="1" xfId="3" applyFont="1" applyFill="1" applyBorder="1" applyAlignment="1">
      <alignment horizontal="center"/>
    </xf>
    <xf numFmtId="164" fontId="4" fillId="0" borderId="0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3" applyFont="1" applyFill="1" applyBorder="1" applyAlignment="1"/>
    <xf numFmtId="0" fontId="10" fillId="5" borderId="1" xfId="4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justify" wrapText="1"/>
    </xf>
    <xf numFmtId="164" fontId="4" fillId="0" borderId="0" xfId="3" applyNumberFormat="1" applyFont="1" applyBorder="1"/>
    <xf numFmtId="164" fontId="1" fillId="0" borderId="0" xfId="3" applyNumberFormat="1" applyFont="1" applyFill="1" applyBorder="1"/>
    <xf numFmtId="0" fontId="1" fillId="0" borderId="0" xfId="3" applyNumberFormat="1" applyFont="1" applyBorder="1"/>
    <xf numFmtId="164" fontId="4" fillId="0" borderId="0" xfId="3" applyNumberFormat="1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164" fontId="1" fillId="0" borderId="18" xfId="0" applyNumberFormat="1" applyFont="1" applyBorder="1"/>
    <xf numFmtId="9" fontId="1" fillId="0" borderId="18" xfId="0" applyNumberFormat="1" applyFont="1" applyBorder="1"/>
    <xf numFmtId="164" fontId="1" fillId="0" borderId="1" xfId="0" applyNumberFormat="1" applyFont="1" applyBorder="1"/>
    <xf numFmtId="9" fontId="1" fillId="0" borderId="1" xfId="0" applyNumberFormat="1" applyFont="1" applyBorder="1"/>
    <xf numFmtId="164" fontId="4" fillId="2" borderId="1" xfId="0" applyNumberFormat="1" applyFont="1" applyFill="1" applyBorder="1"/>
    <xf numFmtId="165" fontId="4" fillId="0" borderId="0" xfId="1" applyFont="1" applyBorder="1"/>
    <xf numFmtId="9" fontId="1" fillId="0" borderId="0" xfId="2" applyFont="1" applyAlignment="1">
      <alignment horizontal="center"/>
    </xf>
    <xf numFmtId="165" fontId="1" fillId="0" borderId="6" xfId="1" applyFont="1" applyBorder="1"/>
    <xf numFmtId="165" fontId="4" fillId="0" borderId="7" xfId="1" applyFont="1" applyBorder="1"/>
    <xf numFmtId="165" fontId="1" fillId="0" borderId="7" xfId="1" applyFont="1" applyBorder="1"/>
    <xf numFmtId="9" fontId="1" fillId="0" borderId="7" xfId="2" applyFont="1" applyBorder="1" applyAlignment="1">
      <alignment horizontal="center"/>
    </xf>
    <xf numFmtId="165" fontId="1" fillId="0" borderId="11" xfId="1" applyFont="1" applyBorder="1"/>
    <xf numFmtId="165" fontId="1" fillId="0" borderId="9" xfId="1" applyFont="1" applyBorder="1"/>
    <xf numFmtId="165" fontId="4" fillId="0" borderId="9" xfId="1" applyFont="1" applyBorder="1"/>
    <xf numFmtId="9" fontId="1" fillId="0" borderId="9" xfId="2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6" fontId="4" fillId="0" borderId="2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9" fontId="4" fillId="0" borderId="4" xfId="2" applyFont="1" applyFill="1" applyBorder="1" applyAlignment="1">
      <alignment horizontal="center"/>
    </xf>
    <xf numFmtId="166" fontId="4" fillId="0" borderId="5" xfId="0" applyNumberFormat="1" applyFont="1" applyFill="1" applyBorder="1" applyAlignment="1">
      <alignment horizontal="center"/>
    </xf>
    <xf numFmtId="0" fontId="1" fillId="0" borderId="18" xfId="1" applyNumberFormat="1" applyFont="1" applyFill="1" applyBorder="1" applyAlignment="1">
      <alignment horizontal="center"/>
    </xf>
    <xf numFmtId="165" fontId="1" fillId="0" borderId="18" xfId="1" applyFont="1" applyFill="1" applyBorder="1"/>
    <xf numFmtId="165" fontId="1" fillId="0" borderId="18" xfId="1" applyFont="1" applyBorder="1"/>
    <xf numFmtId="10" fontId="1" fillId="0" borderId="18" xfId="2" applyNumberFormat="1" applyFont="1" applyBorder="1" applyAlignment="1">
      <alignment horizontal="right"/>
    </xf>
    <xf numFmtId="164" fontId="1" fillId="0" borderId="18" xfId="3" applyFont="1" applyBorder="1" applyAlignment="1">
      <alignment horizontal="center"/>
    </xf>
    <xf numFmtId="9" fontId="1" fillId="0" borderId="18" xfId="2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165" fontId="1" fillId="0" borderId="1" xfId="1" applyFont="1" applyBorder="1"/>
    <xf numFmtId="10" fontId="1" fillId="0" borderId="1" xfId="2" applyNumberFormat="1" applyFont="1" applyBorder="1" applyAlignment="1">
      <alignment horizontal="right"/>
    </xf>
    <xf numFmtId="9" fontId="1" fillId="0" borderId="1" xfId="2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165" fontId="4" fillId="2" borderId="1" xfId="1" applyFont="1" applyFill="1" applyBorder="1"/>
    <xf numFmtId="9" fontId="4" fillId="2" borderId="1" xfId="2" applyFont="1" applyFill="1" applyBorder="1"/>
    <xf numFmtId="164" fontId="1" fillId="2" borderId="1" xfId="3" applyFont="1" applyFill="1" applyBorder="1" applyAlignment="1">
      <alignment horizontal="center"/>
    </xf>
    <xf numFmtId="9" fontId="1" fillId="2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center"/>
    </xf>
    <xf numFmtId="9" fontId="1" fillId="0" borderId="1" xfId="2" applyFont="1" applyBorder="1"/>
    <xf numFmtId="164" fontId="4" fillId="0" borderId="1" xfId="3" applyFont="1" applyBorder="1"/>
    <xf numFmtId="8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4" fontId="7" fillId="0" borderId="0" xfId="3" applyFont="1" applyBorder="1" applyAlignment="1">
      <alignment horizontal="center" vertical="justify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0" borderId="1" xfId="3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3" fillId="0" borderId="0" xfId="0" applyFont="1"/>
    <xf numFmtId="0" fontId="23" fillId="0" borderId="0" xfId="0" applyFont="1" applyFill="1"/>
    <xf numFmtId="0" fontId="24" fillId="0" borderId="0" xfId="0" applyFont="1" applyFill="1"/>
    <xf numFmtId="0" fontId="24" fillId="0" borderId="0" xfId="0" applyFont="1"/>
    <xf numFmtId="0" fontId="23" fillId="0" borderId="0" xfId="3" applyNumberFormat="1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Fill="1" applyAlignment="1">
      <alignment horizontal="right"/>
    </xf>
  </cellXfs>
  <cellStyles count="5">
    <cellStyle name="Moeda_Orça.timbó" xfId="1" xr:uid="{00000000-0005-0000-0000-000000000000}"/>
    <cellStyle name="Normal" xfId="0" builtinId="0"/>
    <cellStyle name="Normal_Pesquisa no referencial 10 de maio de 2013" xfId="4" xr:uid="{00000000-0005-0000-0000-000002000000}"/>
    <cellStyle name="Porcentagem" xfId="2" builtinId="5"/>
    <cellStyle name="Vírgula" xfId="3" builtinId="3"/>
  </cellStyles>
  <dxfs count="22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M263"/>
  <sheetViews>
    <sheetView showGridLines="0" tabSelected="1" topLeftCell="A40" zoomScaleNormal="100" workbookViewId="0">
      <selection activeCell="I14" sqref="I14"/>
    </sheetView>
  </sheetViews>
  <sheetFormatPr defaultColWidth="11.42578125" defaultRowHeight="12.75" x14ac:dyDescent="0.2"/>
  <cols>
    <col min="1" max="1" width="6.140625" style="22" customWidth="1"/>
    <col min="2" max="2" width="75.140625" style="21" customWidth="1"/>
    <col min="3" max="3" width="5.28515625" style="22" bestFit="1" customWidth="1"/>
    <col min="4" max="4" width="9.42578125" style="23" bestFit="1" customWidth="1"/>
    <col min="5" max="5" width="10.85546875" style="104" customWidth="1"/>
    <col min="6" max="6" width="12" style="23" bestFit="1" customWidth="1"/>
    <col min="7" max="7" width="17.7109375" style="23" bestFit="1" customWidth="1"/>
    <col min="8" max="8" width="15.85546875" style="21" customWidth="1"/>
    <col min="9" max="9" width="13.7109375" style="21" bestFit="1" customWidth="1"/>
    <col min="10" max="11" width="11.42578125" style="21" customWidth="1"/>
    <col min="12" max="12" width="10.140625" style="23" customWidth="1"/>
    <col min="13" max="16384" width="11.42578125" style="21"/>
  </cols>
  <sheetData>
    <row r="1" spans="1:13" ht="15.75" x14ac:dyDescent="0.25">
      <c r="A1" s="20" t="s">
        <v>19</v>
      </c>
      <c r="I1" s="240">
        <v>1.25</v>
      </c>
      <c r="J1" s="237">
        <v>0.94430000000000003</v>
      </c>
    </row>
    <row r="2" spans="1:13" x14ac:dyDescent="0.2">
      <c r="A2" s="24" t="s">
        <v>41</v>
      </c>
    </row>
    <row r="3" spans="1:13" x14ac:dyDescent="0.2">
      <c r="A3" s="25"/>
      <c r="B3" s="26"/>
      <c r="C3" s="25"/>
      <c r="D3" s="27"/>
      <c r="E3" s="105"/>
      <c r="F3" s="27"/>
      <c r="G3" s="27"/>
      <c r="K3" s="26"/>
      <c r="L3" s="27"/>
      <c r="M3" s="26"/>
    </row>
    <row r="4" spans="1:13" x14ac:dyDescent="0.2">
      <c r="A4" s="220" t="s">
        <v>37</v>
      </c>
      <c r="B4" s="221"/>
      <c r="C4" s="221"/>
      <c r="D4" s="221"/>
      <c r="E4" s="221"/>
      <c r="F4" s="221"/>
      <c r="G4" s="222"/>
      <c r="I4" s="26"/>
      <c r="J4" s="27"/>
      <c r="K4" s="26"/>
      <c r="L4" s="26"/>
      <c r="M4" s="26"/>
    </row>
    <row r="5" spans="1:13" x14ac:dyDescent="0.2">
      <c r="A5" s="28" t="s">
        <v>12</v>
      </c>
      <c r="B5" s="117" t="s">
        <v>65</v>
      </c>
      <c r="C5" s="29"/>
      <c r="D5" s="30"/>
      <c r="E5" s="106"/>
      <c r="F5" s="30"/>
      <c r="G5" s="31"/>
      <c r="I5" s="91"/>
      <c r="J5" s="27"/>
      <c r="K5" s="26"/>
      <c r="L5" s="32"/>
      <c r="M5" s="26"/>
    </row>
    <row r="6" spans="1:13" x14ac:dyDescent="0.2">
      <c r="A6" s="33" t="s">
        <v>13</v>
      </c>
      <c r="B6" s="34" t="s">
        <v>66</v>
      </c>
      <c r="D6" s="35"/>
      <c r="E6" s="107"/>
      <c r="F6" s="35"/>
      <c r="G6" s="36"/>
      <c r="I6" s="26"/>
      <c r="J6" s="26"/>
      <c r="K6" s="26"/>
      <c r="L6" s="35"/>
      <c r="M6" s="26"/>
    </row>
    <row r="7" spans="1:13" x14ac:dyDescent="0.2">
      <c r="A7" s="118" t="s">
        <v>89</v>
      </c>
      <c r="B7" s="53"/>
      <c r="C7" s="54"/>
      <c r="D7" s="35"/>
      <c r="E7" s="107"/>
      <c r="F7" s="35"/>
      <c r="G7" s="36"/>
      <c r="I7" s="26"/>
      <c r="J7" s="26"/>
      <c r="K7" s="26"/>
      <c r="L7" s="35"/>
    </row>
    <row r="8" spans="1:13" ht="12.75" customHeight="1" x14ac:dyDescent="0.2">
      <c r="A8" s="223" t="s">
        <v>0</v>
      </c>
      <c r="B8" s="223" t="s">
        <v>9</v>
      </c>
      <c r="C8" s="223" t="s">
        <v>10</v>
      </c>
      <c r="D8" s="225" t="s">
        <v>11</v>
      </c>
      <c r="E8" s="108" t="s">
        <v>46</v>
      </c>
      <c r="F8" s="47" t="s">
        <v>45</v>
      </c>
      <c r="G8" s="47" t="s">
        <v>47</v>
      </c>
      <c r="I8" s="26"/>
      <c r="J8" s="26"/>
      <c r="K8" s="26"/>
      <c r="L8" s="219"/>
    </row>
    <row r="9" spans="1:13" x14ac:dyDescent="0.2">
      <c r="A9" s="223"/>
      <c r="B9" s="224"/>
      <c r="C9" s="223"/>
      <c r="D9" s="225"/>
      <c r="E9" s="109" t="s">
        <v>23</v>
      </c>
      <c r="F9" s="89" t="s">
        <v>23</v>
      </c>
      <c r="G9" s="89" t="s">
        <v>23</v>
      </c>
      <c r="I9" s="26"/>
      <c r="J9" s="26"/>
      <c r="K9" s="26"/>
      <c r="L9" s="219"/>
    </row>
    <row r="10" spans="1:13" s="37" customFormat="1" ht="15" x14ac:dyDescent="0.2">
      <c r="A10" s="66">
        <v>1</v>
      </c>
      <c r="B10" s="67" t="s">
        <v>17</v>
      </c>
      <c r="C10" s="68"/>
      <c r="D10" s="69"/>
      <c r="E10" s="110"/>
      <c r="F10" s="88"/>
      <c r="G10" s="88"/>
      <c r="I10" s="92"/>
      <c r="J10" s="38"/>
      <c r="K10" s="38"/>
      <c r="L10" s="39"/>
    </row>
    <row r="11" spans="1:13" x14ac:dyDescent="0.2">
      <c r="A11" s="71" t="s">
        <v>32</v>
      </c>
      <c r="B11" s="72" t="s">
        <v>42</v>
      </c>
      <c r="C11" s="71" t="s">
        <v>30</v>
      </c>
      <c r="D11" s="73">
        <v>1</v>
      </c>
      <c r="E11" s="111">
        <v>250</v>
      </c>
      <c r="F11" s="65">
        <f>ROUND(E11*$I$1,2)</f>
        <v>312.5</v>
      </c>
      <c r="G11" s="70">
        <f>ROUND(F11*D11,2)</f>
        <v>312.5</v>
      </c>
      <c r="I11" s="26"/>
      <c r="J11" s="40"/>
      <c r="K11" s="26"/>
      <c r="L11" s="27"/>
    </row>
    <row r="12" spans="1:13" x14ac:dyDescent="0.2">
      <c r="A12" s="71" t="s">
        <v>61</v>
      </c>
      <c r="B12" s="74" t="s">
        <v>94</v>
      </c>
      <c r="C12" s="71" t="s">
        <v>77</v>
      </c>
      <c r="D12" s="65">
        <v>30</v>
      </c>
      <c r="E12" s="111">
        <v>9.83</v>
      </c>
      <c r="F12" s="65">
        <f t="shared" ref="F12:F14" si="0">ROUND(E12*$I$1,2)</f>
        <v>12.29</v>
      </c>
      <c r="G12" s="70">
        <f t="shared" ref="G12:G14" si="1">ROUND(F12*D12,2)</f>
        <v>368.7</v>
      </c>
      <c r="H12" s="237" t="s">
        <v>95</v>
      </c>
      <c r="I12" s="153"/>
      <c r="J12" s="40"/>
      <c r="K12" s="26"/>
      <c r="L12" s="27"/>
    </row>
    <row r="13" spans="1:13" x14ac:dyDescent="0.2">
      <c r="A13" s="71" t="s">
        <v>1</v>
      </c>
      <c r="B13" s="72" t="s">
        <v>14</v>
      </c>
      <c r="C13" s="71" t="s">
        <v>2</v>
      </c>
      <c r="D13" s="73">
        <f>2*1.25</f>
        <v>2.5</v>
      </c>
      <c r="E13" s="111">
        <v>206.38</v>
      </c>
      <c r="F13" s="65">
        <f t="shared" si="0"/>
        <v>257.98</v>
      </c>
      <c r="G13" s="70">
        <f t="shared" si="1"/>
        <v>644.95000000000005</v>
      </c>
      <c r="H13" s="237" t="s">
        <v>58</v>
      </c>
      <c r="I13" s="153"/>
      <c r="J13" s="40"/>
      <c r="K13" s="26"/>
      <c r="L13" s="27"/>
    </row>
    <row r="14" spans="1:13" s="42" customFormat="1" x14ac:dyDescent="0.2">
      <c r="A14" s="71" t="s">
        <v>51</v>
      </c>
      <c r="B14" s="72" t="s">
        <v>33</v>
      </c>
      <c r="C14" s="71" t="s">
        <v>2</v>
      </c>
      <c r="D14" s="73">
        <v>63</v>
      </c>
      <c r="E14" s="111">
        <v>4.51</v>
      </c>
      <c r="F14" s="65">
        <f t="shared" si="0"/>
        <v>5.64</v>
      </c>
      <c r="G14" s="70">
        <f t="shared" si="1"/>
        <v>355.32</v>
      </c>
      <c r="H14" s="238" t="s">
        <v>96</v>
      </c>
      <c r="I14" s="123"/>
      <c r="J14" s="40"/>
      <c r="K14" s="43"/>
      <c r="L14" s="41"/>
    </row>
    <row r="15" spans="1:13" s="96" customFormat="1" x14ac:dyDescent="0.2">
      <c r="A15" s="131"/>
      <c r="B15" s="132" t="s">
        <v>34</v>
      </c>
      <c r="C15" s="133"/>
      <c r="D15" s="134"/>
      <c r="E15" s="135"/>
      <c r="F15" s="135"/>
      <c r="G15" s="136">
        <f>SUM(G11:G14)</f>
        <v>1681.47</v>
      </c>
      <c r="H15" s="239"/>
      <c r="I15" s="166"/>
      <c r="J15" s="98"/>
      <c r="K15" s="99"/>
      <c r="L15" s="100"/>
    </row>
    <row r="16" spans="1:13" s="42" customFormat="1" x14ac:dyDescent="0.2">
      <c r="A16" s="66">
        <v>2</v>
      </c>
      <c r="B16" s="67" t="s">
        <v>44</v>
      </c>
      <c r="C16" s="71"/>
      <c r="D16" s="65"/>
      <c r="E16" s="111"/>
      <c r="F16" s="65"/>
      <c r="G16" s="70"/>
      <c r="H16" s="238"/>
      <c r="I16" s="123"/>
      <c r="J16" s="40"/>
      <c r="K16" s="43"/>
      <c r="L16" s="41"/>
    </row>
    <row r="17" spans="1:12" s="42" customFormat="1" ht="26.25" customHeight="1" x14ac:dyDescent="0.2">
      <c r="A17" s="71" t="s">
        <v>62</v>
      </c>
      <c r="B17" s="128" t="s">
        <v>67</v>
      </c>
      <c r="C17" s="71" t="s">
        <v>4</v>
      </c>
      <c r="D17" s="65">
        <v>0.35</v>
      </c>
      <c r="E17" s="111">
        <v>158.52000000000001</v>
      </c>
      <c r="F17" s="65">
        <f>ROUND(E17*$I$1,2)</f>
        <v>198.15</v>
      </c>
      <c r="G17" s="70">
        <f>ROUND(F17*D17,2)</f>
        <v>69.349999999999994</v>
      </c>
      <c r="H17" s="238" t="s">
        <v>68</v>
      </c>
      <c r="I17" s="123"/>
      <c r="J17" s="40"/>
      <c r="K17" s="43"/>
      <c r="L17" s="41"/>
    </row>
    <row r="18" spans="1:12" s="101" customFormat="1" x14ac:dyDescent="0.2">
      <c r="A18" s="133"/>
      <c r="B18" s="132" t="s">
        <v>34</v>
      </c>
      <c r="C18" s="133"/>
      <c r="D18" s="134"/>
      <c r="E18" s="135"/>
      <c r="F18" s="135"/>
      <c r="G18" s="136">
        <f>SUM(G17:G17)</f>
        <v>69.349999999999994</v>
      </c>
      <c r="H18" s="240"/>
      <c r="I18" s="166"/>
      <c r="J18" s="98"/>
      <c r="K18" s="102"/>
      <c r="L18" s="103"/>
    </row>
    <row r="19" spans="1:12" x14ac:dyDescent="0.2">
      <c r="A19" s="66">
        <v>3</v>
      </c>
      <c r="B19" s="90" t="s">
        <v>52</v>
      </c>
      <c r="C19" s="68"/>
      <c r="D19" s="77"/>
      <c r="E19" s="111"/>
      <c r="F19" s="65"/>
      <c r="G19" s="70"/>
      <c r="H19" s="237"/>
      <c r="I19" s="123"/>
      <c r="J19" s="40"/>
      <c r="K19" s="26"/>
      <c r="L19" s="27"/>
    </row>
    <row r="20" spans="1:12" x14ac:dyDescent="0.2">
      <c r="A20" s="71" t="s">
        <v>38</v>
      </c>
      <c r="B20" s="72" t="s">
        <v>69</v>
      </c>
      <c r="C20" s="71" t="s">
        <v>4</v>
      </c>
      <c r="D20" s="65">
        <v>5</v>
      </c>
      <c r="E20" s="111">
        <v>34.71</v>
      </c>
      <c r="F20" s="65">
        <f>ROUND(E20*$I$1,2)</f>
        <v>43.39</v>
      </c>
      <c r="G20" s="70">
        <f>ROUND(F20*D20,2)</f>
        <v>216.95</v>
      </c>
      <c r="H20" s="237" t="s">
        <v>59</v>
      </c>
      <c r="I20" s="123"/>
      <c r="J20" s="40"/>
      <c r="K20" s="26"/>
      <c r="L20" s="44"/>
    </row>
    <row r="21" spans="1:12" x14ac:dyDescent="0.2">
      <c r="A21" s="71" t="s">
        <v>63</v>
      </c>
      <c r="B21" s="72" t="s">
        <v>88</v>
      </c>
      <c r="C21" s="71" t="s">
        <v>4</v>
      </c>
      <c r="D21" s="65">
        <v>20</v>
      </c>
      <c r="E21" s="111">
        <v>34.71</v>
      </c>
      <c r="F21" s="65">
        <f t="shared" ref="F21:F23" si="2">ROUND(E21*$I$1,2)</f>
        <v>43.39</v>
      </c>
      <c r="G21" s="70">
        <f t="shared" ref="G21:G23" si="3">ROUND(F21*D21,2)</f>
        <v>867.8</v>
      </c>
      <c r="H21" s="237" t="s">
        <v>59</v>
      </c>
      <c r="I21" s="123"/>
      <c r="J21" s="40"/>
      <c r="K21" s="26"/>
      <c r="L21" s="44"/>
    </row>
    <row r="22" spans="1:12" x14ac:dyDescent="0.2">
      <c r="A22" s="71" t="s">
        <v>70</v>
      </c>
      <c r="B22" s="72" t="s">
        <v>54</v>
      </c>
      <c r="C22" s="71" t="s">
        <v>4</v>
      </c>
      <c r="D22" s="65">
        <v>1.51</v>
      </c>
      <c r="E22" s="111">
        <v>34.71</v>
      </c>
      <c r="F22" s="65">
        <f t="shared" si="2"/>
        <v>43.39</v>
      </c>
      <c r="G22" s="70">
        <f t="shared" si="3"/>
        <v>65.52</v>
      </c>
      <c r="H22" s="237" t="s">
        <v>59</v>
      </c>
      <c r="I22" s="123"/>
      <c r="J22" s="40"/>
      <c r="K22" s="26"/>
      <c r="L22" s="44"/>
    </row>
    <row r="23" spans="1:12" x14ac:dyDescent="0.2">
      <c r="A23" s="71" t="s">
        <v>90</v>
      </c>
      <c r="B23" s="72" t="s">
        <v>71</v>
      </c>
      <c r="C23" s="71" t="s">
        <v>4</v>
      </c>
      <c r="D23" s="65">
        <v>16</v>
      </c>
      <c r="E23" s="111">
        <v>109.9</v>
      </c>
      <c r="F23" s="65">
        <f t="shared" si="2"/>
        <v>137.38</v>
      </c>
      <c r="G23" s="70">
        <f t="shared" si="3"/>
        <v>2198.08</v>
      </c>
      <c r="H23" s="237" t="s">
        <v>72</v>
      </c>
      <c r="I23" s="123"/>
      <c r="J23" s="40"/>
      <c r="K23" s="26"/>
      <c r="L23" s="44"/>
    </row>
    <row r="24" spans="1:12" s="101" customFormat="1" x14ac:dyDescent="0.2">
      <c r="A24" s="133"/>
      <c r="B24" s="132" t="s">
        <v>34</v>
      </c>
      <c r="C24" s="133"/>
      <c r="D24" s="134"/>
      <c r="E24" s="135"/>
      <c r="F24" s="135"/>
      <c r="G24" s="136">
        <f>SUM(G20:G23)</f>
        <v>3348.35</v>
      </c>
      <c r="H24" s="240"/>
      <c r="I24" s="166"/>
      <c r="J24" s="98"/>
      <c r="K24" s="102"/>
      <c r="L24" s="103"/>
    </row>
    <row r="25" spans="1:12" x14ac:dyDescent="0.2">
      <c r="A25" s="66">
        <v>4</v>
      </c>
      <c r="B25" s="67" t="s">
        <v>3</v>
      </c>
      <c r="C25" s="68"/>
      <c r="D25" s="69"/>
      <c r="E25" s="111"/>
      <c r="F25" s="65"/>
      <c r="G25" s="70"/>
      <c r="H25" s="237"/>
      <c r="I25" s="123"/>
      <c r="J25" s="40"/>
      <c r="K25" s="26"/>
      <c r="L25" s="44"/>
    </row>
    <row r="26" spans="1:12" s="42" customFormat="1" x14ac:dyDescent="0.2">
      <c r="A26" s="71" t="s">
        <v>64</v>
      </c>
      <c r="B26" s="72" t="s">
        <v>73</v>
      </c>
      <c r="C26" s="71" t="s">
        <v>4</v>
      </c>
      <c r="D26" s="78">
        <v>0.35</v>
      </c>
      <c r="E26" s="111">
        <v>94.9</v>
      </c>
      <c r="F26" s="65">
        <f>ROUND(E26*$I$1,2)</f>
        <v>118.63</v>
      </c>
      <c r="G26" s="70">
        <f>ROUND(F26*D26,2)</f>
        <v>41.52</v>
      </c>
      <c r="H26" s="238" t="s">
        <v>97</v>
      </c>
      <c r="I26" s="123"/>
      <c r="J26" s="40"/>
      <c r="K26" s="43"/>
      <c r="L26" s="41"/>
    </row>
    <row r="27" spans="1:12" s="42" customFormat="1" x14ac:dyDescent="0.2">
      <c r="A27" s="71" t="s">
        <v>15</v>
      </c>
      <c r="B27" s="72" t="s">
        <v>55</v>
      </c>
      <c r="C27" s="71" t="s">
        <v>4</v>
      </c>
      <c r="D27" s="78">
        <v>1.05</v>
      </c>
      <c r="E27" s="111">
        <v>1824.63</v>
      </c>
      <c r="F27" s="65">
        <f>ROUND(E27*$I$1,2)</f>
        <v>2280.79</v>
      </c>
      <c r="G27" s="70">
        <f>ROUND(F27*D27,2)</f>
        <v>2394.83</v>
      </c>
      <c r="H27" s="237" t="s">
        <v>48</v>
      </c>
      <c r="I27" s="123"/>
      <c r="J27" s="40"/>
      <c r="K27" s="43"/>
      <c r="L27" s="41"/>
    </row>
    <row r="28" spans="1:12" s="42" customFormat="1" x14ac:dyDescent="0.2">
      <c r="A28" s="71" t="s">
        <v>104</v>
      </c>
      <c r="B28" s="72" t="s">
        <v>103</v>
      </c>
      <c r="C28" s="71" t="s">
        <v>5</v>
      </c>
      <c r="D28" s="78">
        <v>28</v>
      </c>
      <c r="E28" s="111">
        <v>49.8</v>
      </c>
      <c r="F28" s="65">
        <f>ROUND(E28*$I$1,2)</f>
        <v>62.25</v>
      </c>
      <c r="G28" s="70">
        <f>ROUND(F28*D28,2)</f>
        <v>1743</v>
      </c>
      <c r="H28" s="237">
        <v>98228</v>
      </c>
      <c r="I28" s="123"/>
      <c r="J28" s="40"/>
      <c r="K28" s="43"/>
      <c r="L28" s="41"/>
    </row>
    <row r="29" spans="1:12" s="42" customFormat="1" ht="33.75" x14ac:dyDescent="0.2">
      <c r="A29" s="71"/>
      <c r="B29" s="79" t="s">
        <v>43</v>
      </c>
      <c r="C29" s="71"/>
      <c r="D29" s="70"/>
      <c r="E29" s="111"/>
      <c r="F29" s="65"/>
      <c r="G29" s="70"/>
      <c r="H29" s="238"/>
      <c r="I29" s="123"/>
      <c r="J29" s="40"/>
      <c r="K29" s="43"/>
      <c r="L29" s="41"/>
    </row>
    <row r="30" spans="1:12" s="96" customFormat="1" x14ac:dyDescent="0.2">
      <c r="A30" s="133"/>
      <c r="B30" s="132" t="s">
        <v>34</v>
      </c>
      <c r="C30" s="133"/>
      <c r="D30" s="137"/>
      <c r="E30" s="135"/>
      <c r="F30" s="135"/>
      <c r="G30" s="136">
        <f>SUM(G26:G29)</f>
        <v>4179.3500000000004</v>
      </c>
      <c r="H30" s="239"/>
      <c r="I30" s="166"/>
      <c r="J30" s="98"/>
      <c r="K30" s="99"/>
      <c r="L30" s="100"/>
    </row>
    <row r="31" spans="1:12" s="42" customFormat="1" x14ac:dyDescent="0.2">
      <c r="A31" s="94">
        <v>5</v>
      </c>
      <c r="B31" s="138" t="s">
        <v>74</v>
      </c>
      <c r="C31" s="75"/>
      <c r="D31" s="78"/>
      <c r="E31" s="65"/>
      <c r="F31" s="65"/>
      <c r="G31" s="78"/>
      <c r="H31" s="238"/>
      <c r="I31" s="167"/>
      <c r="J31" s="45"/>
      <c r="K31" s="43"/>
      <c r="L31" s="120"/>
    </row>
    <row r="32" spans="1:12" ht="22.5" x14ac:dyDescent="0.2">
      <c r="A32" s="81" t="s">
        <v>91</v>
      </c>
      <c r="B32" s="72" t="s">
        <v>117</v>
      </c>
      <c r="C32" s="71" t="s">
        <v>105</v>
      </c>
      <c r="D32" s="78">
        <v>1</v>
      </c>
      <c r="E32" s="111">
        <v>10446.25</v>
      </c>
      <c r="F32" s="65">
        <f>ROUND(E32*$I$1,2)</f>
        <v>13057.81</v>
      </c>
      <c r="G32" s="70">
        <f>ROUND(F32*D32,2)</f>
        <v>13057.81</v>
      </c>
      <c r="H32" s="241" t="s">
        <v>118</v>
      </c>
      <c r="I32" s="168"/>
      <c r="J32" s="40"/>
      <c r="K32" s="26"/>
      <c r="L32" s="44"/>
    </row>
    <row r="33" spans="1:12" hidden="1" x14ac:dyDescent="0.2">
      <c r="A33" s="81" t="s">
        <v>92</v>
      </c>
      <c r="B33" s="72" t="s">
        <v>99</v>
      </c>
      <c r="C33" s="71" t="s">
        <v>2</v>
      </c>
      <c r="D33" s="78">
        <v>63</v>
      </c>
      <c r="E33" s="111"/>
      <c r="F33" s="65">
        <f>ROUND(E33*$I$1,2)</f>
        <v>0</v>
      </c>
      <c r="G33" s="70">
        <f>ROUND(F33*D33,2)</f>
        <v>0</v>
      </c>
      <c r="H33" s="237" t="s">
        <v>98</v>
      </c>
      <c r="I33" s="123"/>
      <c r="J33" s="40"/>
      <c r="K33" s="26"/>
      <c r="L33" s="44"/>
    </row>
    <row r="34" spans="1:12" s="42" customFormat="1" ht="12" customHeight="1" x14ac:dyDescent="0.2">
      <c r="A34" s="81"/>
      <c r="B34" s="82" t="s">
        <v>40</v>
      </c>
      <c r="C34" s="71"/>
      <c r="D34" s="78"/>
      <c r="E34" s="111"/>
      <c r="F34" s="65"/>
      <c r="G34" s="70"/>
      <c r="H34" s="238"/>
      <c r="I34" s="123"/>
      <c r="J34" s="40"/>
      <c r="K34" s="43"/>
      <c r="L34" s="41"/>
    </row>
    <row r="35" spans="1:12" s="96" customFormat="1" ht="12" customHeight="1" x14ac:dyDescent="0.2">
      <c r="A35" s="133"/>
      <c r="B35" s="132" t="s">
        <v>34</v>
      </c>
      <c r="C35" s="133"/>
      <c r="D35" s="137"/>
      <c r="E35" s="135"/>
      <c r="F35" s="135"/>
      <c r="G35" s="136">
        <f>SUM(G32:G34)</f>
        <v>13057.81</v>
      </c>
      <c r="H35" s="239"/>
      <c r="I35" s="166"/>
      <c r="J35" s="98"/>
      <c r="K35" s="99"/>
      <c r="L35" s="100"/>
    </row>
    <row r="36" spans="1:12" x14ac:dyDescent="0.2">
      <c r="A36" s="80">
        <v>6</v>
      </c>
      <c r="B36" s="140" t="s">
        <v>93</v>
      </c>
      <c r="C36" s="68"/>
      <c r="D36" s="78"/>
      <c r="E36" s="111"/>
      <c r="F36" s="65"/>
      <c r="G36" s="70"/>
      <c r="H36" s="237"/>
      <c r="I36" s="123"/>
      <c r="J36" s="40"/>
      <c r="K36" s="26"/>
      <c r="L36" s="27"/>
    </row>
    <row r="37" spans="1:12" ht="22.5" x14ac:dyDescent="0.2">
      <c r="A37" s="81" t="s">
        <v>75</v>
      </c>
      <c r="B37" s="139" t="s">
        <v>101</v>
      </c>
      <c r="C37" s="83" t="s">
        <v>2</v>
      </c>
      <c r="D37" s="78">
        <v>55</v>
      </c>
      <c r="E37" s="111">
        <v>45.73</v>
      </c>
      <c r="F37" s="65">
        <f t="shared" ref="F37:F42" si="4">ROUND(E37*$I$1,2)</f>
        <v>57.16</v>
      </c>
      <c r="G37" s="70">
        <f t="shared" ref="G37:G42" si="5">ROUND(F37*D37,2)</f>
        <v>3143.8</v>
      </c>
      <c r="H37" s="242" t="s">
        <v>100</v>
      </c>
      <c r="I37" s="123"/>
      <c r="J37" s="40"/>
      <c r="K37" s="26"/>
      <c r="L37" s="27"/>
    </row>
    <row r="38" spans="1:12" x14ac:dyDescent="0.2">
      <c r="A38" s="81" t="s">
        <v>76</v>
      </c>
      <c r="B38" s="72" t="s">
        <v>102</v>
      </c>
      <c r="C38" s="71" t="s">
        <v>77</v>
      </c>
      <c r="D38" s="78">
        <v>50</v>
      </c>
      <c r="E38" s="111">
        <v>28.65</v>
      </c>
      <c r="F38" s="65">
        <f t="shared" si="4"/>
        <v>35.81</v>
      </c>
      <c r="G38" s="70">
        <f t="shared" si="5"/>
        <v>1790.5</v>
      </c>
      <c r="H38" s="242">
        <v>94265</v>
      </c>
      <c r="I38" s="123"/>
      <c r="J38" s="40"/>
      <c r="K38" s="26"/>
      <c r="L38" s="41"/>
    </row>
    <row r="39" spans="1:12" s="101" customFormat="1" x14ac:dyDescent="0.2">
      <c r="A39" s="133"/>
      <c r="B39" s="132" t="s">
        <v>34</v>
      </c>
      <c r="C39" s="133"/>
      <c r="D39" s="137"/>
      <c r="E39" s="135"/>
      <c r="F39" s="135"/>
      <c r="G39" s="136">
        <f>SUM(G37:G38)</f>
        <v>4934.3</v>
      </c>
      <c r="H39" s="240"/>
      <c r="I39" s="166"/>
      <c r="J39" s="98"/>
      <c r="K39" s="102"/>
      <c r="L39" s="100"/>
    </row>
    <row r="40" spans="1:12" x14ac:dyDescent="0.2">
      <c r="A40" s="80">
        <v>7</v>
      </c>
      <c r="B40" s="67" t="s">
        <v>39</v>
      </c>
      <c r="C40" s="71"/>
      <c r="D40" s="78"/>
      <c r="E40" s="111"/>
      <c r="F40" s="65"/>
      <c r="G40" s="70"/>
      <c r="H40" s="237"/>
      <c r="I40" s="123"/>
      <c r="J40" s="40"/>
      <c r="K40" s="26"/>
      <c r="L40" s="27"/>
    </row>
    <row r="41" spans="1:12" ht="22.5" x14ac:dyDescent="0.2">
      <c r="A41" s="71" t="s">
        <v>78</v>
      </c>
      <c r="B41" s="74" t="s">
        <v>49</v>
      </c>
      <c r="C41" s="71" t="s">
        <v>5</v>
      </c>
      <c r="D41" s="78">
        <v>11</v>
      </c>
      <c r="E41" s="111">
        <v>86.73</v>
      </c>
      <c r="F41" s="65">
        <f t="shared" si="4"/>
        <v>108.41</v>
      </c>
      <c r="G41" s="70">
        <f t="shared" si="5"/>
        <v>1192.51</v>
      </c>
      <c r="H41" s="242" t="s">
        <v>50</v>
      </c>
      <c r="I41" s="123"/>
      <c r="J41" s="40"/>
      <c r="K41" s="26"/>
      <c r="L41" s="41"/>
    </row>
    <row r="42" spans="1:12" ht="22.5" x14ac:dyDescent="0.2">
      <c r="A42" s="71" t="s">
        <v>79</v>
      </c>
      <c r="B42" s="74" t="s">
        <v>56</v>
      </c>
      <c r="C42" s="84" t="s">
        <v>18</v>
      </c>
      <c r="D42" s="78">
        <v>1</v>
      </c>
      <c r="E42" s="111">
        <v>420.86</v>
      </c>
      <c r="F42" s="65">
        <f t="shared" si="4"/>
        <v>526.08000000000004</v>
      </c>
      <c r="G42" s="70">
        <f t="shared" si="5"/>
        <v>526.08000000000004</v>
      </c>
      <c r="H42" s="242" t="s">
        <v>60</v>
      </c>
      <c r="I42" s="123"/>
      <c r="J42" s="40"/>
      <c r="K42" s="26"/>
      <c r="L42" s="41"/>
    </row>
    <row r="43" spans="1:12" s="101" customFormat="1" x14ac:dyDescent="0.2">
      <c r="A43" s="133"/>
      <c r="B43" s="132" t="s">
        <v>34</v>
      </c>
      <c r="C43" s="133"/>
      <c r="D43" s="137"/>
      <c r="E43" s="135"/>
      <c r="F43" s="135"/>
      <c r="G43" s="136">
        <f>SUM(G41:G42)</f>
        <v>1718.5900000000001</v>
      </c>
      <c r="H43" s="240"/>
      <c r="I43" s="166"/>
      <c r="J43" s="98"/>
      <c r="K43" s="102"/>
      <c r="L43" s="100"/>
    </row>
    <row r="44" spans="1:12" s="42" customFormat="1" x14ac:dyDescent="0.2">
      <c r="A44" s="94">
        <v>8</v>
      </c>
      <c r="B44" s="90" t="s">
        <v>53</v>
      </c>
      <c r="C44" s="75"/>
      <c r="D44" s="78"/>
      <c r="E44" s="65"/>
      <c r="F44" s="65"/>
      <c r="G44" s="78"/>
      <c r="H44" s="238"/>
      <c r="I44" s="167"/>
      <c r="J44" s="45"/>
      <c r="K44" s="43"/>
      <c r="L44" s="120"/>
    </row>
    <row r="45" spans="1:12" s="126" customFormat="1" x14ac:dyDescent="0.2">
      <c r="A45" s="84" t="s">
        <v>80</v>
      </c>
      <c r="B45" s="72" t="s">
        <v>119</v>
      </c>
      <c r="C45" s="71" t="s">
        <v>105</v>
      </c>
      <c r="D45" s="78">
        <v>1</v>
      </c>
      <c r="E45" s="111">
        <v>85.39</v>
      </c>
      <c r="F45" s="65">
        <f t="shared" ref="F45:F50" si="6">ROUND(E45*$I$1,2)</f>
        <v>106.74</v>
      </c>
      <c r="G45" s="70">
        <f t="shared" ref="G45:G50" si="7">ROUND(F45*D45,2)</f>
        <v>106.74</v>
      </c>
      <c r="H45" s="243">
        <v>93667</v>
      </c>
      <c r="I45" s="123"/>
      <c r="J45" s="124"/>
      <c r="K45" s="125"/>
      <c r="L45" s="41"/>
    </row>
    <row r="46" spans="1:12" s="126" customFormat="1" x14ac:dyDescent="0.2">
      <c r="A46" s="84" t="s">
        <v>83</v>
      </c>
      <c r="B46" s="165" t="s">
        <v>120</v>
      </c>
      <c r="C46" s="122" t="s">
        <v>8</v>
      </c>
      <c r="D46" s="129">
        <v>8</v>
      </c>
      <c r="E46" s="111">
        <v>34.369999999999997</v>
      </c>
      <c r="F46" s="65">
        <f t="shared" si="6"/>
        <v>42.96</v>
      </c>
      <c r="G46" s="70">
        <f t="shared" si="7"/>
        <v>343.68</v>
      </c>
      <c r="H46" s="243">
        <v>97589</v>
      </c>
      <c r="I46" s="123"/>
      <c r="J46" s="124"/>
      <c r="K46" s="125"/>
      <c r="L46" s="41"/>
    </row>
    <row r="47" spans="1:12" s="119" customFormat="1" x14ac:dyDescent="0.2">
      <c r="A47" s="84" t="s">
        <v>84</v>
      </c>
      <c r="B47" s="72" t="s">
        <v>57</v>
      </c>
      <c r="C47" s="71" t="s">
        <v>31</v>
      </c>
      <c r="D47" s="78">
        <f>30+90</f>
        <v>120</v>
      </c>
      <c r="E47" s="111">
        <v>1.1200000000000001</v>
      </c>
      <c r="F47" s="65">
        <f t="shared" si="6"/>
        <v>1.4</v>
      </c>
      <c r="G47" s="70">
        <f t="shared" si="7"/>
        <v>168</v>
      </c>
      <c r="H47" s="242" t="s">
        <v>106</v>
      </c>
      <c r="I47" s="123"/>
      <c r="J47" s="124"/>
      <c r="K47" s="127"/>
      <c r="L47" s="44"/>
    </row>
    <row r="48" spans="1:12" s="126" customFormat="1" hidden="1" x14ac:dyDescent="0.2">
      <c r="A48" s="84" t="s">
        <v>85</v>
      </c>
      <c r="B48" s="72"/>
      <c r="C48" s="71" t="s">
        <v>82</v>
      </c>
      <c r="D48" s="78"/>
      <c r="E48" s="111">
        <v>30.04</v>
      </c>
      <c r="F48" s="65">
        <f t="shared" si="6"/>
        <v>37.549999999999997</v>
      </c>
      <c r="G48" s="70">
        <f t="shared" si="7"/>
        <v>0</v>
      </c>
      <c r="H48" s="243" t="s">
        <v>81</v>
      </c>
      <c r="I48" s="123"/>
      <c r="J48" s="124"/>
      <c r="K48" s="125"/>
      <c r="L48" s="41"/>
    </row>
    <row r="49" spans="1:12" s="119" customFormat="1" x14ac:dyDescent="0.2">
      <c r="A49" s="84" t="s">
        <v>85</v>
      </c>
      <c r="B49" s="72" t="s">
        <v>139</v>
      </c>
      <c r="C49" s="71" t="s">
        <v>31</v>
      </c>
      <c r="D49" s="78">
        <v>30</v>
      </c>
      <c r="E49" s="111">
        <v>37.78</v>
      </c>
      <c r="F49" s="65">
        <f t="shared" si="6"/>
        <v>47.23</v>
      </c>
      <c r="G49" s="70">
        <f t="shared" si="7"/>
        <v>1416.9</v>
      </c>
      <c r="H49" s="242" t="s">
        <v>140</v>
      </c>
      <c r="I49" s="123"/>
      <c r="J49" s="124"/>
      <c r="K49" s="127"/>
      <c r="L49" s="41"/>
    </row>
    <row r="50" spans="1:12" s="119" customFormat="1" ht="22.5" x14ac:dyDescent="0.2">
      <c r="A50" s="84" t="s">
        <v>86</v>
      </c>
      <c r="B50" s="72" t="s">
        <v>121</v>
      </c>
      <c r="C50" s="71" t="s">
        <v>105</v>
      </c>
      <c r="D50" s="78">
        <v>1</v>
      </c>
      <c r="E50" s="111">
        <v>129.21</v>
      </c>
      <c r="F50" s="65">
        <f t="shared" si="6"/>
        <v>161.51</v>
      </c>
      <c r="G50" s="70">
        <f t="shared" si="7"/>
        <v>161.51</v>
      </c>
      <c r="H50" s="243">
        <v>93128</v>
      </c>
      <c r="I50" s="123"/>
      <c r="J50" s="124"/>
      <c r="K50" s="127"/>
      <c r="L50" s="41"/>
    </row>
    <row r="51" spans="1:12" s="96" customFormat="1" x14ac:dyDescent="0.2">
      <c r="A51" s="133"/>
      <c r="B51" s="132" t="s">
        <v>34</v>
      </c>
      <c r="C51" s="133"/>
      <c r="D51" s="137"/>
      <c r="E51" s="135"/>
      <c r="F51" s="135"/>
      <c r="G51" s="136">
        <f>SUM(G45:G50)</f>
        <v>2196.83</v>
      </c>
      <c r="H51" s="239"/>
      <c r="I51" s="169"/>
      <c r="J51" s="121"/>
      <c r="K51" s="99"/>
      <c r="L51" s="130"/>
    </row>
    <row r="52" spans="1:12" ht="15.75" customHeight="1" x14ac:dyDescent="0.2">
      <c r="A52" s="66">
        <v>9</v>
      </c>
      <c r="B52" s="67" t="s">
        <v>6</v>
      </c>
      <c r="C52" s="68"/>
      <c r="D52" s="78"/>
      <c r="E52" s="111"/>
      <c r="F52" s="65"/>
      <c r="G52" s="70"/>
      <c r="H52" s="237"/>
      <c r="I52" s="123"/>
      <c r="J52" s="40"/>
      <c r="K52" s="26"/>
      <c r="L52" s="44"/>
    </row>
    <row r="53" spans="1:12" x14ac:dyDescent="0.2">
      <c r="A53" s="71" t="s">
        <v>16</v>
      </c>
      <c r="B53" s="72" t="s">
        <v>87</v>
      </c>
      <c r="C53" s="71" t="s">
        <v>2</v>
      </c>
      <c r="D53" s="78">
        <v>63</v>
      </c>
      <c r="E53" s="111">
        <v>2.44</v>
      </c>
      <c r="F53" s="65">
        <f t="shared" ref="F53" si="8">ROUND(E53*$I$1,2)</f>
        <v>3.05</v>
      </c>
      <c r="G53" s="70">
        <f t="shared" ref="G53" si="9">ROUND(F53*D53,2)</f>
        <v>192.15</v>
      </c>
      <c r="H53" s="237">
        <v>9537</v>
      </c>
      <c r="I53" s="123"/>
      <c r="J53" s="40"/>
      <c r="K53" s="26"/>
      <c r="L53" s="41"/>
    </row>
    <row r="54" spans="1:12" s="96" customFormat="1" ht="14.25" customHeight="1" x14ac:dyDescent="0.2">
      <c r="A54" s="133"/>
      <c r="B54" s="132" t="s">
        <v>34</v>
      </c>
      <c r="C54" s="133"/>
      <c r="D54" s="137"/>
      <c r="E54" s="135"/>
      <c r="F54" s="135"/>
      <c r="G54" s="136">
        <f>SUM(G53)</f>
        <v>192.15</v>
      </c>
      <c r="I54" s="97"/>
      <c r="J54" s="98"/>
      <c r="K54" s="99"/>
      <c r="L54" s="100"/>
    </row>
    <row r="55" spans="1:12" s="26" customFormat="1" ht="12" customHeight="1" x14ac:dyDescent="0.2">
      <c r="A55" s="75"/>
      <c r="B55" s="76" t="s">
        <v>35</v>
      </c>
      <c r="C55" s="75"/>
      <c r="D55" s="69"/>
      <c r="E55" s="111"/>
      <c r="F55" s="65"/>
      <c r="G55" s="95">
        <f>G54+G51+G43+G39+G35+G30+G24+G18+G15</f>
        <v>31378.199999999997</v>
      </c>
      <c r="I55" s="93"/>
      <c r="J55" s="40"/>
      <c r="L55" s="41"/>
    </row>
    <row r="56" spans="1:12" s="26" customFormat="1" hidden="1" x14ac:dyDescent="0.2">
      <c r="A56" s="85"/>
      <c r="B56" s="86" t="s">
        <v>35</v>
      </c>
      <c r="C56" s="85"/>
      <c r="D56" s="87"/>
      <c r="E56" s="112"/>
      <c r="F56" s="87"/>
      <c r="G56" s="44"/>
      <c r="I56" s="93"/>
      <c r="J56" s="40"/>
      <c r="L56" s="41"/>
    </row>
    <row r="57" spans="1:12" s="43" customFormat="1" hidden="1" x14ac:dyDescent="0.2">
      <c r="A57" s="22"/>
      <c r="B57" s="21"/>
      <c r="C57" s="22"/>
      <c r="D57" s="23"/>
      <c r="E57" s="104"/>
      <c r="F57" s="23"/>
      <c r="G57" s="44"/>
      <c r="I57" s="93"/>
      <c r="J57" s="40"/>
      <c r="L57" s="41"/>
    </row>
    <row r="58" spans="1:12" s="43" customFormat="1" ht="14.25" hidden="1" customHeight="1" x14ac:dyDescent="0.3">
      <c r="A58" s="22"/>
      <c r="B58" s="21"/>
      <c r="C58" s="22"/>
      <c r="D58" s="50"/>
      <c r="E58" s="113"/>
      <c r="F58" s="51"/>
      <c r="G58" s="44"/>
      <c r="I58" s="93"/>
      <c r="J58" s="40"/>
      <c r="L58" s="41"/>
    </row>
    <row r="59" spans="1:12" s="26" customFormat="1" hidden="1" x14ac:dyDescent="0.2">
      <c r="A59" s="22"/>
      <c r="B59" s="42"/>
      <c r="C59" s="42"/>
      <c r="D59" s="42"/>
      <c r="E59" s="114"/>
      <c r="F59" s="42"/>
      <c r="G59" s="44"/>
      <c r="I59" s="93"/>
      <c r="J59" s="40"/>
      <c r="L59" s="27"/>
    </row>
    <row r="60" spans="1:12" s="26" customFormat="1" x14ac:dyDescent="0.2">
      <c r="A60" s="22"/>
      <c r="B60" s="21"/>
      <c r="C60" s="22"/>
      <c r="D60" s="23"/>
      <c r="E60" s="104"/>
      <c r="F60" s="23"/>
      <c r="G60" s="44"/>
      <c r="I60" s="93"/>
      <c r="J60" s="40"/>
      <c r="L60" s="27"/>
    </row>
    <row r="61" spans="1:12" s="26" customFormat="1" x14ac:dyDescent="0.2">
      <c r="A61" s="22"/>
      <c r="B61" s="21"/>
      <c r="C61" s="22"/>
      <c r="D61" s="23"/>
      <c r="E61" s="104"/>
      <c r="F61" s="23"/>
      <c r="G61" s="44"/>
      <c r="I61" s="93"/>
      <c r="J61" s="40"/>
      <c r="L61" s="44"/>
    </row>
    <row r="62" spans="1:12" s="26" customFormat="1" x14ac:dyDescent="0.2">
      <c r="A62" s="22"/>
      <c r="B62" s="21"/>
      <c r="C62" s="22"/>
      <c r="D62" s="23"/>
      <c r="E62" s="104"/>
      <c r="F62" s="23"/>
      <c r="G62" s="44"/>
      <c r="I62" s="93"/>
      <c r="J62" s="40"/>
      <c r="K62" s="27"/>
      <c r="L62" s="41"/>
    </row>
    <row r="63" spans="1:12" s="43" customFormat="1" x14ac:dyDescent="0.2">
      <c r="A63" s="22"/>
      <c r="B63" s="18" t="s">
        <v>107</v>
      </c>
      <c r="C63" s="141" t="s">
        <v>10</v>
      </c>
      <c r="D63" s="142" t="s">
        <v>108</v>
      </c>
      <c r="E63" s="143" t="s">
        <v>110</v>
      </c>
      <c r="F63" s="144" t="s">
        <v>109</v>
      </c>
      <c r="G63" s="152"/>
      <c r="I63" s="93"/>
      <c r="J63" s="40"/>
      <c r="K63" s="27"/>
      <c r="L63" s="41"/>
    </row>
    <row r="64" spans="1:12" s="43" customFormat="1" ht="25.5" x14ac:dyDescent="0.2">
      <c r="A64" s="25"/>
      <c r="B64" s="145" t="s">
        <v>112</v>
      </c>
      <c r="C64" s="141" t="s">
        <v>82</v>
      </c>
      <c r="D64" s="69">
        <v>1</v>
      </c>
      <c r="E64" s="110">
        <v>10446.25</v>
      </c>
      <c r="F64" s="110">
        <v>10446.25</v>
      </c>
      <c r="G64" s="44"/>
      <c r="I64" s="93"/>
      <c r="J64" s="40"/>
      <c r="L64" s="41"/>
    </row>
    <row r="65" spans="1:12" s="43" customFormat="1" x14ac:dyDescent="0.2">
      <c r="A65" s="25"/>
      <c r="B65" s="149" t="s">
        <v>111</v>
      </c>
      <c r="C65" s="217">
        <v>10446.25</v>
      </c>
      <c r="D65" s="218"/>
      <c r="E65" s="218"/>
      <c r="F65" s="218"/>
      <c r="G65" s="44"/>
      <c r="I65" s="93"/>
      <c r="J65" s="40"/>
      <c r="L65" s="41"/>
    </row>
    <row r="66" spans="1:12" s="43" customFormat="1" x14ac:dyDescent="0.2">
      <c r="A66" s="25"/>
      <c r="B66" s="26"/>
      <c r="C66" s="25"/>
      <c r="D66" s="27"/>
      <c r="E66" s="105"/>
      <c r="F66" s="27"/>
      <c r="G66" s="44"/>
      <c r="I66" s="93"/>
      <c r="J66" s="40"/>
      <c r="L66" s="41"/>
    </row>
    <row r="67" spans="1:12" s="26" customFormat="1" x14ac:dyDescent="0.2">
      <c r="A67" s="25"/>
      <c r="B67" s="146" t="s">
        <v>113</v>
      </c>
      <c r="C67" s="25"/>
      <c r="D67" s="27"/>
      <c r="E67" s="105"/>
      <c r="F67" s="27"/>
      <c r="G67" s="44"/>
      <c r="I67" s="93"/>
      <c r="J67" s="40"/>
      <c r="L67" s="27"/>
    </row>
    <row r="68" spans="1:12" s="26" customFormat="1" x14ac:dyDescent="0.2">
      <c r="A68" s="25"/>
      <c r="B68" s="147" t="s">
        <v>114</v>
      </c>
      <c r="C68" s="25"/>
      <c r="D68" s="27"/>
      <c r="E68" s="105"/>
      <c r="F68" s="27"/>
      <c r="G68" s="44"/>
      <c r="I68" s="93"/>
      <c r="J68" s="40"/>
      <c r="L68" s="27"/>
    </row>
    <row r="69" spans="1:12" s="43" customFormat="1" x14ac:dyDescent="0.2">
      <c r="A69" s="25"/>
      <c r="B69" s="150" t="s">
        <v>115</v>
      </c>
      <c r="C69" s="25"/>
      <c r="D69" s="27"/>
      <c r="E69" s="105"/>
      <c r="F69" s="27"/>
      <c r="G69" s="44"/>
      <c r="I69" s="93"/>
      <c r="J69" s="40"/>
      <c r="L69" s="41"/>
    </row>
    <row r="70" spans="1:12" s="26" customFormat="1" x14ac:dyDescent="0.2">
      <c r="A70" s="25"/>
      <c r="B70" s="148" t="s">
        <v>116</v>
      </c>
      <c r="C70" s="25"/>
      <c r="D70" s="27"/>
      <c r="E70" s="105"/>
      <c r="F70" s="27"/>
      <c r="G70" s="44"/>
      <c r="I70" s="93"/>
      <c r="J70" s="40"/>
      <c r="L70" s="44"/>
    </row>
    <row r="71" spans="1:12" s="26" customFormat="1" x14ac:dyDescent="0.2">
      <c r="A71" s="25"/>
      <c r="B71" s="125"/>
      <c r="C71" s="25"/>
      <c r="D71" s="27"/>
      <c r="E71" s="105"/>
      <c r="F71" s="27"/>
      <c r="G71" s="44"/>
      <c r="I71" s="93"/>
      <c r="J71" s="40"/>
      <c r="L71" s="44"/>
    </row>
    <row r="72" spans="1:12" s="26" customFormat="1" x14ac:dyDescent="0.2">
      <c r="A72" s="25"/>
      <c r="B72" s="125"/>
      <c r="C72" s="25"/>
      <c r="D72" s="27"/>
      <c r="E72" s="105"/>
      <c r="F72" s="27"/>
      <c r="G72" s="44"/>
      <c r="I72" s="93"/>
      <c r="J72" s="40"/>
      <c r="L72" s="44"/>
    </row>
    <row r="73" spans="1:12" s="26" customFormat="1" x14ac:dyDescent="0.2">
      <c r="A73" s="25"/>
      <c r="C73" s="25"/>
      <c r="D73" s="27"/>
      <c r="E73" s="105"/>
      <c r="F73" s="27"/>
      <c r="G73" s="44"/>
      <c r="I73" s="93"/>
      <c r="J73" s="40"/>
      <c r="L73" s="44"/>
    </row>
    <row r="74" spans="1:12" s="26" customFormat="1" x14ac:dyDescent="0.2">
      <c r="A74" s="25"/>
      <c r="B74" s="125"/>
      <c r="C74" s="25"/>
      <c r="D74" s="27"/>
      <c r="E74" s="105"/>
      <c r="F74" s="27"/>
      <c r="G74" s="44"/>
      <c r="I74" s="93"/>
      <c r="J74" s="40"/>
      <c r="L74" s="44"/>
    </row>
    <row r="75" spans="1:12" s="26" customFormat="1" x14ac:dyDescent="0.2">
      <c r="A75" s="25"/>
      <c r="B75" s="162" t="s">
        <v>136</v>
      </c>
      <c r="C75" s="141" t="s">
        <v>137</v>
      </c>
      <c r="D75" s="144" t="s">
        <v>138</v>
      </c>
      <c r="E75" s="154" t="s">
        <v>110</v>
      </c>
      <c r="F75" s="154" t="s">
        <v>109</v>
      </c>
      <c r="G75" s="44"/>
      <c r="I75" s="93"/>
      <c r="J75" s="40"/>
      <c r="L75" s="44"/>
    </row>
    <row r="76" spans="1:12" s="26" customFormat="1" ht="24" x14ac:dyDescent="0.2">
      <c r="A76" s="25"/>
      <c r="B76" s="154" t="s">
        <v>123</v>
      </c>
      <c r="C76" s="155" t="s">
        <v>124</v>
      </c>
      <c r="D76" s="156">
        <v>4</v>
      </c>
      <c r="E76" s="151">
        <v>5.8</v>
      </c>
      <c r="F76" s="159">
        <f>E76*D76</f>
        <v>23.2</v>
      </c>
      <c r="G76" s="157"/>
      <c r="H76" s="155" t="s">
        <v>122</v>
      </c>
      <c r="I76" s="155">
        <v>11267</v>
      </c>
      <c r="J76" s="40"/>
      <c r="L76" s="44"/>
    </row>
    <row r="77" spans="1:12" s="26" customFormat="1" x14ac:dyDescent="0.2">
      <c r="A77" s="25"/>
      <c r="B77" s="164" t="s">
        <v>125</v>
      </c>
      <c r="C77" s="155" t="s">
        <v>124</v>
      </c>
      <c r="D77" s="158">
        <v>1.333</v>
      </c>
      <c r="E77" s="151">
        <v>0.46</v>
      </c>
      <c r="F77" s="159">
        <f t="shared" ref="F77:F83" si="10">E77*D77</f>
        <v>0.61318000000000006</v>
      </c>
      <c r="G77" s="157"/>
      <c r="H77" s="155" t="s">
        <v>122</v>
      </c>
      <c r="I77" s="155">
        <v>11976</v>
      </c>
      <c r="J77" s="40"/>
      <c r="K77" s="43"/>
      <c r="L77" s="41"/>
    </row>
    <row r="78" spans="1:12" s="26" customFormat="1" ht="13.5" customHeight="1" x14ac:dyDescent="0.2">
      <c r="A78" s="25"/>
      <c r="B78" s="154" t="s">
        <v>133</v>
      </c>
      <c r="C78" s="155" t="s">
        <v>126</v>
      </c>
      <c r="D78" s="158">
        <v>1</v>
      </c>
      <c r="E78" s="151">
        <v>6.04</v>
      </c>
      <c r="F78" s="159">
        <f t="shared" si="10"/>
        <v>6.04</v>
      </c>
      <c r="G78" s="157"/>
      <c r="H78" s="155" t="s">
        <v>122</v>
      </c>
      <c r="I78" s="155">
        <v>39028</v>
      </c>
      <c r="J78" s="40"/>
      <c r="L78" s="27"/>
    </row>
    <row r="79" spans="1:12" s="26" customFormat="1" x14ac:dyDescent="0.2">
      <c r="A79" s="55"/>
      <c r="B79" s="154" t="s">
        <v>127</v>
      </c>
      <c r="C79" s="155" t="s">
        <v>126</v>
      </c>
      <c r="D79" s="158">
        <v>0.46700000000000003</v>
      </c>
      <c r="E79" s="151">
        <v>2.3199999999999998</v>
      </c>
      <c r="F79" s="159">
        <f t="shared" si="10"/>
        <v>1.08344</v>
      </c>
      <c r="G79" s="157"/>
      <c r="H79" s="155" t="s">
        <v>122</v>
      </c>
      <c r="I79" s="155">
        <v>39996</v>
      </c>
      <c r="J79" s="40"/>
      <c r="L79" s="41"/>
    </row>
    <row r="80" spans="1:12" s="26" customFormat="1" x14ac:dyDescent="0.2">
      <c r="A80" s="55"/>
      <c r="B80" s="154" t="s">
        <v>128</v>
      </c>
      <c r="C80" s="155" t="s">
        <v>124</v>
      </c>
      <c r="D80" s="158">
        <v>4</v>
      </c>
      <c r="E80" s="151">
        <v>0.11</v>
      </c>
      <c r="F80" s="159">
        <f t="shared" si="10"/>
        <v>0.44</v>
      </c>
      <c r="G80" s="157"/>
      <c r="H80" s="155" t="s">
        <v>122</v>
      </c>
      <c r="I80" s="155">
        <v>39997</v>
      </c>
      <c r="J80" s="40"/>
      <c r="L80" s="44"/>
    </row>
    <row r="81" spans="1:12" s="43" customFormat="1" ht="24" x14ac:dyDescent="0.2">
      <c r="A81" s="56"/>
      <c r="B81" s="154" t="s">
        <v>130</v>
      </c>
      <c r="C81" s="155" t="s">
        <v>131</v>
      </c>
      <c r="D81" s="158">
        <v>2.3E-2</v>
      </c>
      <c r="E81" s="151">
        <v>16.600000000000001</v>
      </c>
      <c r="F81" s="159">
        <f t="shared" si="10"/>
        <v>0.38180000000000003</v>
      </c>
      <c r="G81" s="157"/>
      <c r="H81" s="155" t="s">
        <v>129</v>
      </c>
      <c r="I81" s="155">
        <v>88248</v>
      </c>
      <c r="J81" s="40"/>
      <c r="L81" s="41"/>
    </row>
    <row r="82" spans="1:12" s="26" customFormat="1" ht="14.25" customHeight="1" x14ac:dyDescent="0.2">
      <c r="A82" s="56"/>
      <c r="B82" s="154" t="s">
        <v>132</v>
      </c>
      <c r="C82" s="155" t="s">
        <v>131</v>
      </c>
      <c r="D82" s="158">
        <v>0.161</v>
      </c>
      <c r="E82" s="151">
        <v>22.45</v>
      </c>
      <c r="F82" s="159">
        <f t="shared" si="10"/>
        <v>3.6144500000000002</v>
      </c>
      <c r="G82" s="157"/>
      <c r="H82" s="155" t="s">
        <v>129</v>
      </c>
      <c r="I82" s="155">
        <v>88267</v>
      </c>
      <c r="J82" s="40"/>
      <c r="L82" s="41"/>
    </row>
    <row r="83" spans="1:12" s="26" customFormat="1" ht="24" x14ac:dyDescent="0.2">
      <c r="A83" s="56"/>
      <c r="B83" s="154" t="s">
        <v>134</v>
      </c>
      <c r="C83" s="155" t="s">
        <v>124</v>
      </c>
      <c r="D83" s="158">
        <v>1</v>
      </c>
      <c r="E83" s="151">
        <v>2.41</v>
      </c>
      <c r="F83" s="159">
        <f t="shared" si="10"/>
        <v>2.41</v>
      </c>
      <c r="G83" s="44"/>
      <c r="H83" s="155" t="s">
        <v>122</v>
      </c>
      <c r="I83" s="155">
        <v>39126</v>
      </c>
      <c r="J83" s="40"/>
      <c r="L83" s="41"/>
    </row>
    <row r="84" spans="1:12" s="26" customFormat="1" x14ac:dyDescent="0.2">
      <c r="A84" s="56"/>
      <c r="B84" s="57"/>
      <c r="C84" s="56"/>
      <c r="D84" s="44"/>
      <c r="E84" s="160" t="s">
        <v>7</v>
      </c>
      <c r="F84" s="163">
        <f>SUM(F76:F83)</f>
        <v>37.782870000000003</v>
      </c>
      <c r="G84" s="44"/>
      <c r="I84" s="93"/>
      <c r="J84" s="40"/>
      <c r="L84" s="41"/>
    </row>
    <row r="85" spans="1:12" s="26" customFormat="1" x14ac:dyDescent="0.2">
      <c r="A85" s="56"/>
      <c r="B85" s="57"/>
      <c r="C85" s="56"/>
      <c r="D85" s="46"/>
      <c r="E85" s="115"/>
      <c r="F85" s="161" t="s">
        <v>135</v>
      </c>
      <c r="G85" s="64"/>
      <c r="I85" s="93"/>
      <c r="J85" s="40"/>
      <c r="L85" s="41"/>
    </row>
    <row r="86" spans="1:12" s="26" customFormat="1" ht="12" customHeight="1" x14ac:dyDescent="0.2">
      <c r="A86" s="56"/>
      <c r="B86" s="57"/>
      <c r="C86" s="56"/>
      <c r="D86" s="46"/>
      <c r="E86" s="115"/>
      <c r="F86" s="52"/>
      <c r="G86" s="44"/>
      <c r="I86" s="93"/>
      <c r="J86" s="40"/>
      <c r="L86" s="41"/>
    </row>
    <row r="87" spans="1:12" s="26" customFormat="1" x14ac:dyDescent="0.2">
      <c r="A87" s="56"/>
      <c r="B87" s="57"/>
      <c r="C87" s="56"/>
      <c r="D87" s="46"/>
      <c r="E87" s="115"/>
      <c r="F87" s="52"/>
      <c r="G87" s="44"/>
      <c r="I87" s="93"/>
      <c r="J87" s="40"/>
      <c r="L87" s="41"/>
    </row>
    <row r="88" spans="1:12" x14ac:dyDescent="0.2">
      <c r="A88" s="56"/>
      <c r="B88" s="57"/>
      <c r="C88" s="56"/>
      <c r="D88" s="44"/>
      <c r="E88" s="115"/>
      <c r="F88" s="52"/>
      <c r="G88" s="48"/>
      <c r="I88" s="93"/>
      <c r="J88" s="40"/>
      <c r="K88" s="26"/>
      <c r="L88" s="41"/>
    </row>
    <row r="89" spans="1:12" s="42" customFormat="1" ht="21.75" customHeight="1" x14ac:dyDescent="0.2">
      <c r="A89" s="56"/>
      <c r="B89" s="57"/>
      <c r="C89" s="56"/>
      <c r="D89" s="44"/>
      <c r="E89" s="116"/>
      <c r="F89" s="58"/>
      <c r="G89" s="48"/>
      <c r="I89" s="93"/>
      <c r="J89" s="40"/>
      <c r="K89" s="43"/>
      <c r="L89" s="41"/>
    </row>
    <row r="90" spans="1:12" ht="23.25" customHeight="1" x14ac:dyDescent="0.2">
      <c r="A90" s="56"/>
      <c r="B90" s="59"/>
      <c r="C90" s="56"/>
      <c r="D90" s="44"/>
      <c r="E90" s="116"/>
      <c r="F90" s="58"/>
      <c r="G90" s="48"/>
      <c r="I90" s="93"/>
      <c r="J90" s="40"/>
      <c r="K90" s="26"/>
      <c r="L90" s="27"/>
    </row>
    <row r="91" spans="1:12" s="42" customFormat="1" x14ac:dyDescent="0.2">
      <c r="A91" s="56"/>
      <c r="B91" s="59"/>
      <c r="C91" s="56"/>
      <c r="D91" s="46"/>
      <c r="E91" s="115"/>
      <c r="F91" s="52"/>
      <c r="G91" s="48"/>
      <c r="I91" s="93"/>
      <c r="J91" s="40"/>
      <c r="K91" s="43"/>
      <c r="L91" s="41"/>
    </row>
    <row r="92" spans="1:12" s="42" customFormat="1" ht="14.25" customHeight="1" x14ac:dyDescent="0.2">
      <c r="A92" s="56"/>
      <c r="B92" s="57"/>
      <c r="C92" s="56"/>
      <c r="D92" s="46"/>
      <c r="E92" s="115"/>
      <c r="F92" s="52"/>
      <c r="G92" s="48"/>
      <c r="I92" s="93"/>
      <c r="J92" s="40"/>
      <c r="K92" s="43"/>
      <c r="L92" s="41"/>
    </row>
    <row r="93" spans="1:12" x14ac:dyDescent="0.2">
      <c r="A93" s="60"/>
      <c r="B93" s="61"/>
      <c r="C93" s="60"/>
      <c r="D93" s="44"/>
      <c r="E93" s="115"/>
      <c r="F93" s="52"/>
      <c r="G93" s="48"/>
      <c r="I93" s="93"/>
      <c r="J93" s="40"/>
      <c r="K93" s="26"/>
      <c r="L93" s="27"/>
    </row>
    <row r="94" spans="1:12" x14ac:dyDescent="0.2">
      <c r="A94" s="62"/>
      <c r="B94" s="63"/>
      <c r="C94" s="62"/>
      <c r="D94" s="27"/>
      <c r="E94" s="115"/>
      <c r="F94" s="52"/>
      <c r="G94" s="48"/>
      <c r="I94" s="93"/>
      <c r="J94" s="40"/>
      <c r="K94" s="26"/>
      <c r="L94" s="44"/>
    </row>
    <row r="95" spans="1:12" x14ac:dyDescent="0.2">
      <c r="A95" s="25"/>
      <c r="B95" s="26"/>
      <c r="C95" s="25"/>
      <c r="D95" s="27"/>
      <c r="E95" s="105"/>
      <c r="F95" s="27"/>
      <c r="G95" s="48"/>
      <c r="I95" s="93"/>
      <c r="J95" s="40"/>
      <c r="K95" s="26"/>
      <c r="L95" s="44"/>
    </row>
    <row r="96" spans="1:12" s="42" customFormat="1" x14ac:dyDescent="0.2">
      <c r="A96" s="25"/>
      <c r="B96" s="26"/>
      <c r="C96" s="25"/>
      <c r="D96" s="27"/>
      <c r="E96" s="105"/>
      <c r="F96" s="27"/>
      <c r="G96" s="48"/>
      <c r="I96" s="93"/>
      <c r="J96" s="40"/>
      <c r="K96" s="43"/>
      <c r="L96" s="41"/>
    </row>
    <row r="97" spans="1:12" ht="11.25" customHeight="1" x14ac:dyDescent="0.2">
      <c r="G97" s="48"/>
      <c r="I97" s="93"/>
      <c r="J97" s="40"/>
      <c r="K97" s="26"/>
      <c r="L97" s="41"/>
    </row>
    <row r="98" spans="1:12" x14ac:dyDescent="0.2">
      <c r="G98" s="48"/>
      <c r="I98" s="93"/>
      <c r="J98" s="40"/>
      <c r="K98" s="26"/>
      <c r="L98" s="41"/>
    </row>
    <row r="99" spans="1:12" ht="13.5" customHeight="1" x14ac:dyDescent="0.2">
      <c r="G99" s="48"/>
      <c r="I99" s="93"/>
      <c r="J99" s="40"/>
      <c r="K99" s="26"/>
      <c r="L99" s="41"/>
    </row>
    <row r="100" spans="1:12" x14ac:dyDescent="0.2">
      <c r="G100" s="48"/>
      <c r="I100" s="93"/>
      <c r="J100" s="40"/>
      <c r="K100" s="26"/>
      <c r="L100" s="41"/>
    </row>
    <row r="101" spans="1:12" x14ac:dyDescent="0.2">
      <c r="G101" s="48"/>
      <c r="I101" s="93"/>
      <c r="J101" s="40"/>
      <c r="K101" s="26"/>
      <c r="L101" s="41"/>
    </row>
    <row r="102" spans="1:12" x14ac:dyDescent="0.2">
      <c r="G102" s="48"/>
      <c r="I102" s="93"/>
      <c r="J102" s="40"/>
      <c r="K102" s="26"/>
      <c r="L102" s="44"/>
    </row>
    <row r="103" spans="1:12" s="42" customFormat="1" x14ac:dyDescent="0.2">
      <c r="A103" s="22"/>
      <c r="B103" s="21"/>
      <c r="C103" s="22"/>
      <c r="D103" s="23"/>
      <c r="E103" s="104"/>
      <c r="F103" s="23"/>
      <c r="G103" s="48"/>
      <c r="I103" s="93"/>
      <c r="J103" s="40"/>
      <c r="K103" s="43"/>
      <c r="L103" s="41"/>
    </row>
    <row r="104" spans="1:12" s="42" customFormat="1" x14ac:dyDescent="0.2">
      <c r="A104" s="22"/>
      <c r="B104" s="21"/>
      <c r="C104" s="22"/>
      <c r="D104" s="23"/>
      <c r="E104" s="104"/>
      <c r="F104" s="23"/>
      <c r="G104" s="48"/>
      <c r="I104" s="93"/>
      <c r="J104" s="40"/>
      <c r="K104" s="43"/>
      <c r="L104" s="41"/>
    </row>
    <row r="105" spans="1:12" x14ac:dyDescent="0.2">
      <c r="G105" s="48"/>
      <c r="I105" s="93"/>
      <c r="J105" s="40"/>
      <c r="K105" s="26"/>
      <c r="L105" s="41"/>
    </row>
    <row r="106" spans="1:12" x14ac:dyDescent="0.2">
      <c r="G106" s="48"/>
      <c r="I106" s="93"/>
      <c r="J106" s="40"/>
      <c r="K106" s="26"/>
      <c r="L106" s="41"/>
    </row>
    <row r="107" spans="1:12" s="42" customFormat="1" x14ac:dyDescent="0.2">
      <c r="A107" s="22"/>
      <c r="B107" s="21"/>
      <c r="C107" s="22"/>
      <c r="D107" s="23"/>
      <c r="E107" s="104"/>
      <c r="F107" s="23"/>
      <c r="G107" s="48"/>
      <c r="I107" s="93"/>
      <c r="J107" s="40"/>
      <c r="K107" s="43"/>
      <c r="L107" s="41"/>
    </row>
    <row r="108" spans="1:12" s="42" customFormat="1" x14ac:dyDescent="0.2">
      <c r="A108" s="22"/>
      <c r="B108" s="21"/>
      <c r="C108" s="22"/>
      <c r="D108" s="23"/>
      <c r="E108" s="104"/>
      <c r="F108" s="23"/>
      <c r="G108" s="48"/>
      <c r="I108" s="93"/>
      <c r="J108" s="40"/>
      <c r="K108" s="43"/>
      <c r="L108" s="41"/>
    </row>
    <row r="109" spans="1:12" s="42" customFormat="1" x14ac:dyDescent="0.2">
      <c r="A109" s="22"/>
      <c r="B109" s="21"/>
      <c r="C109" s="22"/>
      <c r="D109" s="23"/>
      <c r="E109" s="104"/>
      <c r="F109" s="23"/>
      <c r="G109" s="48"/>
      <c r="I109" s="93"/>
      <c r="J109" s="40"/>
      <c r="K109" s="43"/>
      <c r="L109" s="41"/>
    </row>
    <row r="110" spans="1:12" x14ac:dyDescent="0.2">
      <c r="G110" s="48"/>
      <c r="I110" s="93"/>
      <c r="J110" s="40"/>
      <c r="K110" s="26"/>
      <c r="L110" s="44"/>
    </row>
    <row r="111" spans="1:12" s="42" customFormat="1" x14ac:dyDescent="0.2">
      <c r="A111" s="22"/>
      <c r="B111" s="21"/>
      <c r="C111" s="22"/>
      <c r="D111" s="23"/>
      <c r="E111" s="104"/>
      <c r="F111" s="23"/>
      <c r="G111" s="48"/>
      <c r="I111" s="93"/>
      <c r="J111" s="40"/>
      <c r="K111" s="43"/>
      <c r="L111" s="41"/>
    </row>
    <row r="112" spans="1:12" s="42" customFormat="1" x14ac:dyDescent="0.2">
      <c r="A112" s="22"/>
      <c r="B112" s="21"/>
      <c r="C112" s="22"/>
      <c r="D112" s="23"/>
      <c r="E112" s="104"/>
      <c r="F112" s="23"/>
      <c r="G112" s="48"/>
      <c r="I112" s="93"/>
      <c r="J112" s="40"/>
      <c r="K112" s="43"/>
      <c r="L112" s="41"/>
    </row>
    <row r="113" spans="1:12" x14ac:dyDescent="0.2">
      <c r="G113" s="48"/>
      <c r="I113" s="93"/>
      <c r="J113" s="40"/>
      <c r="K113" s="26"/>
      <c r="L113" s="27"/>
    </row>
    <row r="114" spans="1:12" x14ac:dyDescent="0.2">
      <c r="G114" s="48"/>
      <c r="I114" s="93"/>
      <c r="J114" s="40"/>
      <c r="K114" s="26"/>
      <c r="L114" s="44"/>
    </row>
    <row r="115" spans="1:12" s="42" customFormat="1" x14ac:dyDescent="0.2">
      <c r="A115" s="22"/>
      <c r="B115" s="21"/>
      <c r="C115" s="22"/>
      <c r="D115" s="23"/>
      <c r="E115" s="104"/>
      <c r="F115" s="23"/>
      <c r="G115" s="48"/>
      <c r="I115" s="93"/>
      <c r="J115" s="40"/>
      <c r="K115" s="43"/>
      <c r="L115" s="41"/>
    </row>
    <row r="116" spans="1:12" s="42" customFormat="1" x14ac:dyDescent="0.2">
      <c r="A116" s="22"/>
      <c r="B116" s="21"/>
      <c r="C116" s="22"/>
      <c r="D116" s="23"/>
      <c r="E116" s="104"/>
      <c r="F116" s="23"/>
      <c r="G116" s="48"/>
      <c r="I116" s="93"/>
      <c r="J116" s="40"/>
      <c r="K116" s="43"/>
      <c r="L116" s="41"/>
    </row>
    <row r="117" spans="1:12" s="42" customFormat="1" x14ac:dyDescent="0.2">
      <c r="A117" s="22"/>
      <c r="B117" s="21"/>
      <c r="C117" s="22"/>
      <c r="D117" s="23"/>
      <c r="E117" s="104"/>
      <c r="F117" s="23"/>
      <c r="G117" s="48"/>
      <c r="I117" s="93"/>
      <c r="J117" s="40"/>
      <c r="K117" s="43"/>
      <c r="L117" s="41"/>
    </row>
    <row r="118" spans="1:12" s="42" customFormat="1" x14ac:dyDescent="0.2">
      <c r="A118" s="22"/>
      <c r="B118" s="21"/>
      <c r="C118" s="22"/>
      <c r="D118" s="23"/>
      <c r="E118" s="104"/>
      <c r="F118" s="23"/>
      <c r="G118" s="48"/>
      <c r="I118" s="93"/>
      <c r="J118" s="40"/>
      <c r="K118" s="43"/>
      <c r="L118" s="41"/>
    </row>
    <row r="119" spans="1:12" s="42" customFormat="1" x14ac:dyDescent="0.2">
      <c r="A119" s="22"/>
      <c r="B119" s="21"/>
      <c r="C119" s="22"/>
      <c r="D119" s="23"/>
      <c r="E119" s="104"/>
      <c r="F119" s="23"/>
      <c r="G119" s="48"/>
      <c r="I119" s="93"/>
      <c r="J119" s="40"/>
      <c r="K119" s="43"/>
      <c r="L119" s="41"/>
    </row>
    <row r="120" spans="1:12" s="42" customFormat="1" x14ac:dyDescent="0.2">
      <c r="A120" s="22"/>
      <c r="B120" s="21"/>
      <c r="C120" s="22"/>
      <c r="D120" s="23"/>
      <c r="E120" s="104"/>
      <c r="F120" s="23"/>
      <c r="G120" s="48"/>
      <c r="I120" s="93"/>
      <c r="J120" s="40"/>
      <c r="K120" s="43"/>
      <c r="L120" s="41"/>
    </row>
    <row r="121" spans="1:12" x14ac:dyDescent="0.2">
      <c r="G121" s="48"/>
      <c r="I121" s="93"/>
      <c r="J121" s="40"/>
      <c r="K121" s="26"/>
      <c r="L121" s="27"/>
    </row>
    <row r="122" spans="1:12" x14ac:dyDescent="0.2">
      <c r="G122" s="48"/>
      <c r="I122" s="93"/>
      <c r="J122" s="40"/>
      <c r="K122" s="26"/>
      <c r="L122" s="27"/>
    </row>
    <row r="123" spans="1:12" x14ac:dyDescent="0.2">
      <c r="G123" s="48"/>
      <c r="I123" s="93"/>
      <c r="J123" s="40"/>
      <c r="K123" s="26"/>
      <c r="L123" s="27"/>
    </row>
    <row r="124" spans="1:12" x14ac:dyDescent="0.2">
      <c r="G124" s="48"/>
      <c r="I124" s="93"/>
      <c r="J124" s="40"/>
      <c r="K124" s="26"/>
      <c r="L124" s="27"/>
    </row>
    <row r="125" spans="1:12" x14ac:dyDescent="0.2">
      <c r="G125" s="48"/>
      <c r="I125" s="93"/>
      <c r="J125" s="40"/>
      <c r="K125" s="26"/>
      <c r="L125" s="27"/>
    </row>
    <row r="126" spans="1:12" x14ac:dyDescent="0.2">
      <c r="G126" s="48"/>
      <c r="I126" s="93"/>
      <c r="J126" s="40"/>
      <c r="K126" s="26"/>
      <c r="L126" s="27"/>
    </row>
    <row r="127" spans="1:12" x14ac:dyDescent="0.2">
      <c r="G127" s="48"/>
      <c r="I127" s="93"/>
      <c r="J127" s="40"/>
      <c r="K127" s="26"/>
      <c r="L127" s="27"/>
    </row>
    <row r="128" spans="1:12" x14ac:dyDescent="0.2">
      <c r="G128" s="48"/>
      <c r="I128" s="93"/>
      <c r="J128" s="40"/>
      <c r="K128" s="26"/>
      <c r="L128" s="44"/>
    </row>
    <row r="129" spans="1:12" s="42" customFormat="1" x14ac:dyDescent="0.2">
      <c r="A129" s="22"/>
      <c r="B129" s="21"/>
      <c r="C129" s="22"/>
      <c r="D129" s="23"/>
      <c r="E129" s="104"/>
      <c r="F129" s="23"/>
      <c r="G129" s="48"/>
      <c r="I129" s="93"/>
      <c r="J129" s="40"/>
      <c r="K129" s="43"/>
      <c r="L129" s="41"/>
    </row>
    <row r="130" spans="1:12" x14ac:dyDescent="0.2">
      <c r="G130" s="48"/>
      <c r="I130" s="93"/>
      <c r="J130" s="40"/>
      <c r="K130" s="26"/>
      <c r="L130" s="27"/>
    </row>
    <row r="131" spans="1:12" x14ac:dyDescent="0.2">
      <c r="G131" s="48"/>
      <c r="I131" s="93"/>
      <c r="J131" s="40"/>
      <c r="K131" s="26"/>
      <c r="L131" s="27"/>
    </row>
    <row r="132" spans="1:12" s="42" customFormat="1" x14ac:dyDescent="0.2">
      <c r="A132" s="22"/>
      <c r="B132" s="21"/>
      <c r="C132" s="22"/>
      <c r="D132" s="23"/>
      <c r="E132" s="104"/>
      <c r="F132" s="23"/>
      <c r="G132" s="48"/>
      <c r="I132" s="45"/>
      <c r="J132" s="43"/>
      <c r="K132" s="43"/>
      <c r="L132" s="46"/>
    </row>
    <row r="133" spans="1:12" x14ac:dyDescent="0.2">
      <c r="G133" s="48"/>
      <c r="I133" s="40"/>
      <c r="J133" s="26"/>
      <c r="K133" s="26"/>
      <c r="L133" s="44"/>
    </row>
    <row r="134" spans="1:12" x14ac:dyDescent="0.2">
      <c r="G134" s="48"/>
      <c r="I134" s="40"/>
      <c r="J134" s="26"/>
      <c r="K134" s="26"/>
      <c r="L134" s="44"/>
    </row>
    <row r="135" spans="1:12" x14ac:dyDescent="0.2">
      <c r="G135" s="48"/>
      <c r="I135" s="26"/>
      <c r="J135" s="26"/>
      <c r="K135" s="26"/>
      <c r="L135" s="27"/>
    </row>
    <row r="136" spans="1:12" ht="7.5" customHeight="1" x14ac:dyDescent="0.2">
      <c r="G136" s="48"/>
      <c r="I136" s="26"/>
      <c r="J136" s="26"/>
      <c r="K136" s="26"/>
      <c r="L136" s="27"/>
    </row>
    <row r="137" spans="1:12" x14ac:dyDescent="0.2">
      <c r="G137" s="48"/>
      <c r="I137" s="26"/>
      <c r="J137" s="26"/>
      <c r="K137" s="26"/>
      <c r="L137" s="27"/>
    </row>
    <row r="138" spans="1:12" x14ac:dyDescent="0.2">
      <c r="G138" s="48"/>
      <c r="I138" s="26"/>
      <c r="J138" s="26"/>
      <c r="K138" s="26"/>
      <c r="L138" s="27"/>
    </row>
    <row r="139" spans="1:12" x14ac:dyDescent="0.2">
      <c r="G139" s="48"/>
      <c r="I139" s="26"/>
      <c r="J139" s="26"/>
      <c r="K139" s="26"/>
      <c r="L139" s="27"/>
    </row>
    <row r="140" spans="1:12" x14ac:dyDescent="0.2">
      <c r="G140" s="48"/>
      <c r="I140" s="26"/>
      <c r="J140" s="26"/>
      <c r="K140" s="26"/>
      <c r="L140" s="27"/>
    </row>
    <row r="141" spans="1:12" x14ac:dyDescent="0.2">
      <c r="G141" s="48"/>
      <c r="I141" s="26"/>
      <c r="J141" s="26"/>
      <c r="K141" s="26"/>
      <c r="L141" s="27"/>
    </row>
    <row r="142" spans="1:12" x14ac:dyDescent="0.2">
      <c r="G142" s="48"/>
      <c r="I142" s="26"/>
      <c r="J142" s="26"/>
      <c r="K142" s="26"/>
      <c r="L142" s="27"/>
    </row>
    <row r="143" spans="1:12" x14ac:dyDescent="0.2">
      <c r="G143" s="48"/>
      <c r="I143" s="26"/>
      <c r="J143" s="26"/>
      <c r="K143" s="26"/>
      <c r="L143" s="27"/>
    </row>
    <row r="144" spans="1:12" x14ac:dyDescent="0.2">
      <c r="G144" s="48"/>
      <c r="I144" s="26"/>
      <c r="J144" s="26"/>
      <c r="K144" s="26"/>
      <c r="L144" s="27"/>
    </row>
    <row r="145" spans="7:12" x14ac:dyDescent="0.2">
      <c r="G145" s="48"/>
      <c r="I145" s="26"/>
      <c r="J145" s="26"/>
      <c r="K145" s="26"/>
      <c r="L145" s="27"/>
    </row>
    <row r="146" spans="7:12" x14ac:dyDescent="0.2">
      <c r="G146" s="48"/>
      <c r="I146" s="26"/>
      <c r="J146" s="26"/>
      <c r="K146" s="26"/>
      <c r="L146" s="27"/>
    </row>
    <row r="147" spans="7:12" x14ac:dyDescent="0.2">
      <c r="G147" s="48"/>
      <c r="I147" s="26"/>
      <c r="J147" s="26"/>
      <c r="K147" s="26"/>
      <c r="L147" s="27"/>
    </row>
    <row r="148" spans="7:12" x14ac:dyDescent="0.2">
      <c r="G148" s="48"/>
      <c r="I148" s="26"/>
      <c r="J148" s="26"/>
      <c r="K148" s="26"/>
      <c r="L148" s="27"/>
    </row>
    <row r="149" spans="7:12" x14ac:dyDescent="0.2">
      <c r="G149" s="48"/>
      <c r="I149" s="26"/>
      <c r="J149" s="26"/>
      <c r="K149" s="26"/>
      <c r="L149" s="27"/>
    </row>
    <row r="150" spans="7:12" x14ac:dyDescent="0.2">
      <c r="G150" s="48"/>
      <c r="I150" s="26"/>
      <c r="J150" s="26"/>
      <c r="K150" s="26"/>
      <c r="L150" s="27"/>
    </row>
    <row r="151" spans="7:12" x14ac:dyDescent="0.2">
      <c r="G151" s="48"/>
      <c r="I151" s="26"/>
      <c r="J151" s="26"/>
      <c r="K151" s="26"/>
      <c r="L151" s="27"/>
    </row>
    <row r="152" spans="7:12" x14ac:dyDescent="0.2">
      <c r="G152" s="48"/>
      <c r="I152" s="26"/>
      <c r="J152" s="26"/>
      <c r="K152" s="26"/>
      <c r="L152" s="27"/>
    </row>
    <row r="153" spans="7:12" x14ac:dyDescent="0.2">
      <c r="G153" s="48"/>
      <c r="I153" s="26"/>
      <c r="J153" s="26"/>
      <c r="K153" s="26"/>
      <c r="L153" s="27"/>
    </row>
    <row r="154" spans="7:12" x14ac:dyDescent="0.2">
      <c r="G154" s="48"/>
      <c r="I154" s="26"/>
      <c r="J154" s="26"/>
      <c r="K154" s="26"/>
      <c r="L154" s="27"/>
    </row>
    <row r="155" spans="7:12" x14ac:dyDescent="0.2">
      <c r="I155" s="26"/>
      <c r="J155" s="26"/>
      <c r="K155" s="26"/>
      <c r="L155" s="27"/>
    </row>
    <row r="156" spans="7:12" x14ac:dyDescent="0.2">
      <c r="I156" s="26"/>
      <c r="J156" s="26"/>
      <c r="K156" s="26"/>
      <c r="L156" s="27"/>
    </row>
    <row r="157" spans="7:12" x14ac:dyDescent="0.2">
      <c r="I157" s="26"/>
      <c r="J157" s="26"/>
      <c r="K157" s="26"/>
      <c r="L157" s="27"/>
    </row>
    <row r="158" spans="7:12" x14ac:dyDescent="0.2">
      <c r="I158" s="26"/>
      <c r="J158" s="26"/>
      <c r="K158" s="26"/>
      <c r="L158" s="27"/>
    </row>
    <row r="159" spans="7:12" x14ac:dyDescent="0.2">
      <c r="I159" s="26"/>
      <c r="J159" s="26"/>
      <c r="K159" s="26"/>
      <c r="L159" s="27"/>
    </row>
    <row r="160" spans="7:12" x14ac:dyDescent="0.2">
      <c r="I160" s="26"/>
      <c r="J160" s="26"/>
      <c r="K160" s="26"/>
      <c r="L160" s="27"/>
    </row>
    <row r="161" spans="9:12" x14ac:dyDescent="0.2">
      <c r="I161" s="26"/>
      <c r="J161" s="26"/>
      <c r="K161" s="26"/>
      <c r="L161" s="27"/>
    </row>
    <row r="162" spans="9:12" x14ac:dyDescent="0.2">
      <c r="I162" s="26"/>
      <c r="J162" s="26"/>
      <c r="K162" s="26"/>
      <c r="L162" s="27"/>
    </row>
    <row r="163" spans="9:12" x14ac:dyDescent="0.2">
      <c r="I163" s="26"/>
      <c r="J163" s="26"/>
      <c r="K163" s="26"/>
      <c r="L163" s="27"/>
    </row>
    <row r="164" spans="9:12" x14ac:dyDescent="0.2">
      <c r="I164" s="26"/>
      <c r="J164" s="26"/>
      <c r="K164" s="26"/>
      <c r="L164" s="27"/>
    </row>
    <row r="165" spans="9:12" x14ac:dyDescent="0.2">
      <c r="I165" s="26"/>
      <c r="J165" s="26"/>
      <c r="K165" s="26"/>
      <c r="L165" s="27"/>
    </row>
    <row r="166" spans="9:12" x14ac:dyDescent="0.2">
      <c r="I166" s="26"/>
      <c r="J166" s="26"/>
      <c r="K166" s="26"/>
      <c r="L166" s="27"/>
    </row>
    <row r="167" spans="9:12" x14ac:dyDescent="0.2">
      <c r="I167" s="26"/>
      <c r="J167" s="26"/>
      <c r="K167" s="26"/>
      <c r="L167" s="27"/>
    </row>
    <row r="168" spans="9:12" x14ac:dyDescent="0.2">
      <c r="I168" s="26"/>
      <c r="J168" s="26"/>
      <c r="K168" s="26"/>
      <c r="L168" s="27"/>
    </row>
    <row r="169" spans="9:12" x14ac:dyDescent="0.2">
      <c r="I169" s="26"/>
      <c r="J169" s="26"/>
      <c r="K169" s="26"/>
      <c r="L169" s="27"/>
    </row>
    <row r="170" spans="9:12" x14ac:dyDescent="0.2">
      <c r="I170" s="26"/>
      <c r="J170" s="26"/>
      <c r="K170" s="26"/>
      <c r="L170" s="27"/>
    </row>
    <row r="171" spans="9:12" x14ac:dyDescent="0.2">
      <c r="I171" s="26"/>
      <c r="J171" s="26"/>
      <c r="K171" s="26"/>
      <c r="L171" s="27"/>
    </row>
    <row r="172" spans="9:12" x14ac:dyDescent="0.2">
      <c r="I172" s="26"/>
      <c r="J172" s="26"/>
      <c r="K172" s="26"/>
      <c r="L172" s="27"/>
    </row>
    <row r="173" spans="9:12" x14ac:dyDescent="0.2">
      <c r="I173" s="26"/>
      <c r="J173" s="26"/>
      <c r="K173" s="26"/>
      <c r="L173" s="27"/>
    </row>
    <row r="174" spans="9:12" x14ac:dyDescent="0.2">
      <c r="I174" s="26"/>
      <c r="J174" s="26"/>
      <c r="K174" s="26"/>
      <c r="L174" s="27"/>
    </row>
    <row r="175" spans="9:12" x14ac:dyDescent="0.2">
      <c r="I175" s="26"/>
      <c r="J175" s="26"/>
      <c r="K175" s="26"/>
      <c r="L175" s="27"/>
    </row>
    <row r="176" spans="9:12" x14ac:dyDescent="0.2">
      <c r="I176" s="26"/>
      <c r="J176" s="26"/>
      <c r="K176" s="26"/>
      <c r="L176" s="27"/>
    </row>
    <row r="177" spans="9:12" x14ac:dyDescent="0.2">
      <c r="I177" s="26"/>
      <c r="J177" s="26"/>
      <c r="K177" s="26"/>
      <c r="L177" s="27"/>
    </row>
    <row r="178" spans="9:12" x14ac:dyDescent="0.2">
      <c r="I178" s="26"/>
      <c r="J178" s="26"/>
      <c r="K178" s="26"/>
      <c r="L178" s="27"/>
    </row>
    <row r="179" spans="9:12" x14ac:dyDescent="0.2">
      <c r="I179" s="26"/>
      <c r="J179" s="26"/>
      <c r="K179" s="26"/>
      <c r="L179" s="27"/>
    </row>
    <row r="180" spans="9:12" x14ac:dyDescent="0.2">
      <c r="I180" s="26"/>
      <c r="J180" s="26"/>
      <c r="K180" s="26"/>
      <c r="L180" s="27"/>
    </row>
    <row r="181" spans="9:12" x14ac:dyDescent="0.2">
      <c r="I181" s="26"/>
      <c r="J181" s="26"/>
      <c r="K181" s="26"/>
      <c r="L181" s="27"/>
    </row>
    <row r="182" spans="9:12" x14ac:dyDescent="0.2">
      <c r="I182" s="26"/>
      <c r="J182" s="26"/>
      <c r="K182" s="26"/>
      <c r="L182" s="27"/>
    </row>
    <row r="183" spans="9:12" x14ac:dyDescent="0.2">
      <c r="I183" s="26"/>
      <c r="J183" s="26"/>
      <c r="K183" s="26"/>
      <c r="L183" s="27"/>
    </row>
    <row r="184" spans="9:12" x14ac:dyDescent="0.2">
      <c r="I184" s="26"/>
      <c r="J184" s="26"/>
      <c r="K184" s="26"/>
      <c r="L184" s="27"/>
    </row>
    <row r="185" spans="9:12" x14ac:dyDescent="0.2">
      <c r="I185" s="26"/>
      <c r="J185" s="26"/>
      <c r="K185" s="26"/>
      <c r="L185" s="27"/>
    </row>
    <row r="186" spans="9:12" x14ac:dyDescent="0.2">
      <c r="I186" s="26"/>
      <c r="J186" s="26"/>
      <c r="K186" s="26"/>
      <c r="L186" s="27"/>
    </row>
    <row r="187" spans="9:12" x14ac:dyDescent="0.2">
      <c r="I187" s="26"/>
      <c r="J187" s="26"/>
      <c r="K187" s="26"/>
      <c r="L187" s="27"/>
    </row>
    <row r="188" spans="9:12" x14ac:dyDescent="0.2">
      <c r="I188" s="26"/>
      <c r="J188" s="26"/>
      <c r="K188" s="26"/>
      <c r="L188" s="27"/>
    </row>
    <row r="189" spans="9:12" x14ac:dyDescent="0.2">
      <c r="I189" s="26"/>
      <c r="J189" s="26"/>
      <c r="K189" s="26"/>
      <c r="L189" s="27"/>
    </row>
    <row r="190" spans="9:12" x14ac:dyDescent="0.2">
      <c r="I190" s="26"/>
      <c r="J190" s="26"/>
      <c r="K190" s="26"/>
      <c r="L190" s="27"/>
    </row>
    <row r="191" spans="9:12" x14ac:dyDescent="0.2">
      <c r="I191" s="26"/>
      <c r="J191" s="26"/>
      <c r="K191" s="26"/>
      <c r="L191" s="27"/>
    </row>
    <row r="192" spans="9:12" x14ac:dyDescent="0.2">
      <c r="I192" s="26"/>
      <c r="J192" s="26"/>
      <c r="K192" s="26"/>
      <c r="L192" s="27"/>
    </row>
    <row r="193" spans="9:12" x14ac:dyDescent="0.2">
      <c r="I193" s="26"/>
      <c r="J193" s="26"/>
      <c r="K193" s="26"/>
      <c r="L193" s="27"/>
    </row>
    <row r="194" spans="9:12" x14ac:dyDescent="0.2">
      <c r="I194" s="26"/>
      <c r="J194" s="26"/>
      <c r="K194" s="26"/>
      <c r="L194" s="27"/>
    </row>
    <row r="195" spans="9:12" x14ac:dyDescent="0.2">
      <c r="I195" s="26"/>
      <c r="J195" s="26"/>
      <c r="K195" s="26"/>
      <c r="L195" s="27"/>
    </row>
    <row r="196" spans="9:12" x14ac:dyDescent="0.2">
      <c r="I196" s="26"/>
      <c r="J196" s="26"/>
      <c r="K196" s="26"/>
      <c r="L196" s="27"/>
    </row>
    <row r="197" spans="9:12" x14ac:dyDescent="0.2">
      <c r="I197" s="26"/>
      <c r="J197" s="26"/>
      <c r="K197" s="26"/>
      <c r="L197" s="27"/>
    </row>
    <row r="198" spans="9:12" x14ac:dyDescent="0.2">
      <c r="I198" s="26"/>
      <c r="J198" s="26"/>
      <c r="K198" s="26"/>
      <c r="L198" s="27"/>
    </row>
    <row r="199" spans="9:12" x14ac:dyDescent="0.2">
      <c r="I199" s="26"/>
      <c r="J199" s="26"/>
      <c r="K199" s="26"/>
      <c r="L199" s="27"/>
    </row>
    <row r="200" spans="9:12" x14ac:dyDescent="0.2">
      <c r="I200" s="26"/>
      <c r="J200" s="26"/>
      <c r="K200" s="26"/>
      <c r="L200" s="27"/>
    </row>
    <row r="201" spans="9:12" x14ac:dyDescent="0.2">
      <c r="I201" s="26"/>
      <c r="J201" s="26"/>
      <c r="K201" s="26"/>
      <c r="L201" s="27"/>
    </row>
    <row r="202" spans="9:12" x14ac:dyDescent="0.2">
      <c r="I202" s="26"/>
      <c r="J202" s="26"/>
      <c r="K202" s="26"/>
      <c r="L202" s="27"/>
    </row>
    <row r="203" spans="9:12" x14ac:dyDescent="0.2">
      <c r="I203" s="26"/>
      <c r="J203" s="26"/>
      <c r="K203" s="26"/>
      <c r="L203" s="27"/>
    </row>
    <row r="204" spans="9:12" x14ac:dyDescent="0.2">
      <c r="I204" s="26"/>
      <c r="J204" s="26"/>
      <c r="K204" s="26"/>
      <c r="L204" s="27"/>
    </row>
    <row r="205" spans="9:12" x14ac:dyDescent="0.2">
      <c r="I205" s="26"/>
      <c r="J205" s="26"/>
      <c r="K205" s="26"/>
      <c r="L205" s="27"/>
    </row>
    <row r="206" spans="9:12" x14ac:dyDescent="0.2">
      <c r="I206" s="26"/>
      <c r="J206" s="26"/>
      <c r="K206" s="26"/>
      <c r="L206" s="27"/>
    </row>
    <row r="207" spans="9:12" x14ac:dyDescent="0.2">
      <c r="I207" s="26"/>
      <c r="J207" s="26"/>
      <c r="K207" s="26"/>
      <c r="L207" s="27"/>
    </row>
    <row r="208" spans="9:12" x14ac:dyDescent="0.2">
      <c r="I208" s="26"/>
      <c r="J208" s="26"/>
      <c r="K208" s="26"/>
      <c r="L208" s="27"/>
    </row>
    <row r="209" spans="9:12" x14ac:dyDescent="0.2">
      <c r="I209" s="26"/>
      <c r="J209" s="26"/>
      <c r="K209" s="26"/>
      <c r="L209" s="27"/>
    </row>
    <row r="210" spans="9:12" x14ac:dyDescent="0.2">
      <c r="I210" s="26"/>
      <c r="J210" s="26"/>
      <c r="K210" s="26"/>
      <c r="L210" s="27"/>
    </row>
    <row r="211" spans="9:12" x14ac:dyDescent="0.2">
      <c r="I211" s="26"/>
      <c r="J211" s="26"/>
      <c r="K211" s="26"/>
      <c r="L211" s="27"/>
    </row>
    <row r="212" spans="9:12" x14ac:dyDescent="0.2">
      <c r="I212" s="26"/>
      <c r="J212" s="26"/>
      <c r="K212" s="26"/>
      <c r="L212" s="27"/>
    </row>
    <row r="213" spans="9:12" x14ac:dyDescent="0.2">
      <c r="I213" s="26"/>
      <c r="J213" s="26"/>
      <c r="K213" s="26"/>
      <c r="L213" s="27"/>
    </row>
    <row r="214" spans="9:12" x14ac:dyDescent="0.2">
      <c r="I214" s="26"/>
      <c r="J214" s="26"/>
      <c r="K214" s="26"/>
      <c r="L214" s="27"/>
    </row>
    <row r="215" spans="9:12" x14ac:dyDescent="0.2">
      <c r="I215" s="26"/>
      <c r="J215" s="26"/>
      <c r="K215" s="26"/>
      <c r="L215" s="27"/>
    </row>
    <row r="216" spans="9:12" x14ac:dyDescent="0.2">
      <c r="I216" s="26"/>
      <c r="J216" s="26"/>
      <c r="K216" s="26"/>
      <c r="L216" s="27"/>
    </row>
    <row r="217" spans="9:12" x14ac:dyDescent="0.2">
      <c r="I217" s="26"/>
      <c r="J217" s="26"/>
      <c r="K217" s="26"/>
      <c r="L217" s="27"/>
    </row>
    <row r="218" spans="9:12" x14ac:dyDescent="0.2">
      <c r="I218" s="26"/>
      <c r="J218" s="26"/>
      <c r="K218" s="26"/>
      <c r="L218" s="27"/>
    </row>
    <row r="219" spans="9:12" x14ac:dyDescent="0.2">
      <c r="I219" s="26"/>
      <c r="J219" s="26"/>
      <c r="K219" s="26"/>
      <c r="L219" s="27"/>
    </row>
    <row r="220" spans="9:12" x14ac:dyDescent="0.2">
      <c r="I220" s="26"/>
      <c r="J220" s="26"/>
      <c r="K220" s="26"/>
      <c r="L220" s="27"/>
    </row>
    <row r="221" spans="9:12" x14ac:dyDescent="0.2">
      <c r="I221" s="26"/>
      <c r="J221" s="26"/>
      <c r="K221" s="26"/>
      <c r="L221" s="27"/>
    </row>
    <row r="222" spans="9:12" x14ac:dyDescent="0.2">
      <c r="I222" s="26"/>
      <c r="J222" s="26"/>
      <c r="K222" s="26"/>
      <c r="L222" s="27"/>
    </row>
    <row r="223" spans="9:12" x14ac:dyDescent="0.2">
      <c r="I223" s="26"/>
      <c r="J223" s="26"/>
      <c r="K223" s="26"/>
      <c r="L223" s="27"/>
    </row>
    <row r="224" spans="9:12" x14ac:dyDescent="0.2">
      <c r="I224" s="26"/>
      <c r="J224" s="26"/>
      <c r="K224" s="26"/>
      <c r="L224" s="27"/>
    </row>
    <row r="225" spans="9:12" x14ac:dyDescent="0.2">
      <c r="I225" s="26"/>
      <c r="J225" s="26"/>
      <c r="K225" s="26"/>
      <c r="L225" s="27"/>
    </row>
    <row r="226" spans="9:12" x14ac:dyDescent="0.2">
      <c r="I226" s="26"/>
      <c r="J226" s="26"/>
      <c r="K226" s="26"/>
      <c r="L226" s="27"/>
    </row>
    <row r="227" spans="9:12" x14ac:dyDescent="0.2">
      <c r="I227" s="26"/>
      <c r="J227" s="26"/>
      <c r="K227" s="26"/>
      <c r="L227" s="27"/>
    </row>
    <row r="228" spans="9:12" x14ac:dyDescent="0.2">
      <c r="I228" s="26"/>
      <c r="J228" s="26"/>
      <c r="K228" s="26"/>
      <c r="L228" s="27"/>
    </row>
    <row r="229" spans="9:12" x14ac:dyDescent="0.2">
      <c r="I229" s="26"/>
      <c r="J229" s="26"/>
      <c r="K229" s="26"/>
      <c r="L229" s="27"/>
    </row>
    <row r="230" spans="9:12" x14ac:dyDescent="0.2">
      <c r="I230" s="26"/>
      <c r="J230" s="26"/>
      <c r="K230" s="26"/>
      <c r="L230" s="27"/>
    </row>
    <row r="231" spans="9:12" x14ac:dyDescent="0.2">
      <c r="I231" s="26"/>
      <c r="J231" s="26"/>
      <c r="K231" s="26"/>
      <c r="L231" s="27"/>
    </row>
    <row r="232" spans="9:12" x14ac:dyDescent="0.2">
      <c r="I232" s="26"/>
      <c r="J232" s="26"/>
      <c r="K232" s="26"/>
      <c r="L232" s="27"/>
    </row>
    <row r="233" spans="9:12" x14ac:dyDescent="0.2">
      <c r="I233" s="26"/>
      <c r="J233" s="26"/>
      <c r="K233" s="26"/>
      <c r="L233" s="27"/>
    </row>
    <row r="234" spans="9:12" x14ac:dyDescent="0.2">
      <c r="I234" s="26"/>
      <c r="J234" s="26"/>
      <c r="K234" s="26"/>
      <c r="L234" s="27"/>
    </row>
    <row r="235" spans="9:12" x14ac:dyDescent="0.2">
      <c r="I235" s="26"/>
      <c r="J235" s="26"/>
      <c r="K235" s="26"/>
      <c r="L235" s="27"/>
    </row>
    <row r="236" spans="9:12" x14ac:dyDescent="0.2">
      <c r="I236" s="26"/>
      <c r="J236" s="26"/>
      <c r="K236" s="26"/>
      <c r="L236" s="27"/>
    </row>
    <row r="237" spans="9:12" x14ac:dyDescent="0.2">
      <c r="I237" s="26"/>
      <c r="J237" s="26"/>
      <c r="K237" s="26"/>
      <c r="L237" s="27"/>
    </row>
    <row r="238" spans="9:12" x14ac:dyDescent="0.2">
      <c r="I238" s="26"/>
      <c r="J238" s="26"/>
      <c r="K238" s="26"/>
      <c r="L238" s="27"/>
    </row>
    <row r="239" spans="9:12" x14ac:dyDescent="0.2">
      <c r="I239" s="26"/>
      <c r="J239" s="26"/>
      <c r="K239" s="26"/>
      <c r="L239" s="27"/>
    </row>
    <row r="240" spans="9:12" x14ac:dyDescent="0.2">
      <c r="I240" s="26"/>
      <c r="J240" s="26"/>
      <c r="K240" s="26"/>
      <c r="L240" s="27"/>
    </row>
    <row r="241" spans="9:12" x14ac:dyDescent="0.2">
      <c r="I241" s="26"/>
      <c r="J241" s="26"/>
      <c r="K241" s="26"/>
      <c r="L241" s="27"/>
    </row>
    <row r="242" spans="9:12" x14ac:dyDescent="0.2">
      <c r="I242" s="26"/>
      <c r="J242" s="26"/>
      <c r="K242" s="26"/>
      <c r="L242" s="27"/>
    </row>
    <row r="243" spans="9:12" x14ac:dyDescent="0.2">
      <c r="I243" s="26"/>
      <c r="J243" s="26"/>
      <c r="K243" s="26"/>
      <c r="L243" s="27"/>
    </row>
    <row r="244" spans="9:12" x14ac:dyDescent="0.2">
      <c r="I244" s="26"/>
      <c r="J244" s="26"/>
      <c r="K244" s="26"/>
      <c r="L244" s="27"/>
    </row>
    <row r="245" spans="9:12" x14ac:dyDescent="0.2">
      <c r="I245" s="26"/>
      <c r="J245" s="26"/>
      <c r="K245" s="26"/>
      <c r="L245" s="27"/>
    </row>
    <row r="246" spans="9:12" x14ac:dyDescent="0.2">
      <c r="I246" s="26"/>
      <c r="J246" s="26"/>
      <c r="K246" s="26"/>
      <c r="L246" s="27"/>
    </row>
    <row r="247" spans="9:12" x14ac:dyDescent="0.2">
      <c r="I247" s="26"/>
      <c r="J247" s="26"/>
      <c r="K247" s="26"/>
      <c r="L247" s="27"/>
    </row>
    <row r="248" spans="9:12" x14ac:dyDescent="0.2">
      <c r="I248" s="26"/>
      <c r="J248" s="26"/>
      <c r="K248" s="26"/>
      <c r="L248" s="27"/>
    </row>
    <row r="249" spans="9:12" x14ac:dyDescent="0.2">
      <c r="I249" s="26"/>
      <c r="J249" s="26"/>
      <c r="K249" s="26"/>
      <c r="L249" s="27"/>
    </row>
    <row r="250" spans="9:12" x14ac:dyDescent="0.2">
      <c r="I250" s="26"/>
      <c r="J250" s="26"/>
      <c r="K250" s="26"/>
      <c r="L250" s="27"/>
    </row>
    <row r="251" spans="9:12" x14ac:dyDescent="0.2">
      <c r="I251" s="26"/>
      <c r="J251" s="26"/>
      <c r="K251" s="26"/>
      <c r="L251" s="27"/>
    </row>
    <row r="252" spans="9:12" x14ac:dyDescent="0.2">
      <c r="I252" s="26"/>
      <c r="J252" s="26"/>
      <c r="K252" s="26"/>
      <c r="L252" s="27"/>
    </row>
    <row r="253" spans="9:12" x14ac:dyDescent="0.2">
      <c r="I253" s="26"/>
      <c r="J253" s="26"/>
      <c r="K253" s="26"/>
      <c r="L253" s="27"/>
    </row>
    <row r="254" spans="9:12" x14ac:dyDescent="0.2">
      <c r="I254" s="26"/>
      <c r="J254" s="26"/>
      <c r="K254" s="26"/>
      <c r="L254" s="27"/>
    </row>
    <row r="255" spans="9:12" x14ac:dyDescent="0.2">
      <c r="I255" s="26"/>
      <c r="J255" s="26"/>
      <c r="K255" s="26"/>
      <c r="L255" s="27"/>
    </row>
    <row r="256" spans="9:12" x14ac:dyDescent="0.2">
      <c r="I256" s="26"/>
      <c r="J256" s="26"/>
      <c r="K256" s="26"/>
      <c r="L256" s="27"/>
    </row>
    <row r="257" spans="9:12" x14ac:dyDescent="0.2">
      <c r="I257" s="26"/>
      <c r="J257" s="26"/>
      <c r="K257" s="26"/>
      <c r="L257" s="27"/>
    </row>
    <row r="258" spans="9:12" x14ac:dyDescent="0.2">
      <c r="I258" s="26"/>
      <c r="J258" s="26"/>
      <c r="K258" s="26"/>
      <c r="L258" s="27"/>
    </row>
    <row r="259" spans="9:12" x14ac:dyDescent="0.2">
      <c r="I259" s="26"/>
      <c r="J259" s="26"/>
      <c r="K259" s="26"/>
      <c r="L259" s="27"/>
    </row>
    <row r="260" spans="9:12" x14ac:dyDescent="0.2">
      <c r="I260" s="26"/>
      <c r="J260" s="26"/>
      <c r="K260" s="26"/>
      <c r="L260" s="27"/>
    </row>
    <row r="261" spans="9:12" x14ac:dyDescent="0.2">
      <c r="I261" s="26"/>
      <c r="J261" s="26"/>
      <c r="K261" s="26"/>
      <c r="L261" s="27"/>
    </row>
    <row r="262" spans="9:12" x14ac:dyDescent="0.2">
      <c r="I262" s="26"/>
      <c r="J262" s="26"/>
      <c r="K262" s="26"/>
      <c r="L262" s="27"/>
    </row>
    <row r="263" spans="9:12" x14ac:dyDescent="0.2">
      <c r="I263" s="26"/>
      <c r="J263" s="26"/>
      <c r="K263" s="26"/>
      <c r="L263" s="27"/>
    </row>
  </sheetData>
  <mergeCells count="7">
    <mergeCell ref="C65:F65"/>
    <mergeCell ref="L8:L9"/>
    <mergeCell ref="A4:G4"/>
    <mergeCell ref="A8:A9"/>
    <mergeCell ref="B8:B9"/>
    <mergeCell ref="C8:C9"/>
    <mergeCell ref="D8:D9"/>
  </mergeCells>
  <phoneticPr fontId="0" type="noConversion"/>
  <conditionalFormatting sqref="H76:I82">
    <cfRule type="expression" dxfId="21" priority="21" stopIfTrue="1">
      <formula>AND($A77&lt;&gt;"COMPOSICAO",$A77&lt;&gt;"INSUMO",$A77&lt;&gt;"")</formula>
    </cfRule>
    <cfRule type="expression" dxfId="20" priority="22" stopIfTrue="1">
      <formula>AND(OR($A77="COMPOSICAO",$A77="INSUMO",$A77&lt;&gt;""),$A77&lt;&gt;"")</formula>
    </cfRule>
  </conditionalFormatting>
  <conditionalFormatting sqref="D76:D82">
    <cfRule type="expression" dxfId="19" priority="15" stopIfTrue="1">
      <formula>AND($A76&lt;&gt;"COMPOSICAO",$A76&lt;&gt;"INSUMO",$A76&lt;&gt;"")</formula>
    </cfRule>
    <cfRule type="expression" dxfId="18" priority="16" stopIfTrue="1">
      <formula>AND(OR($A76="COMPOSICAO",$A76="INSUMO",$A76&lt;&gt;""),$A76&lt;&gt;"")</formula>
    </cfRule>
  </conditionalFormatting>
  <conditionalFormatting sqref="B76:B82">
    <cfRule type="expression" dxfId="17" priority="19" stopIfTrue="1">
      <formula>AND($A76&lt;&gt;"COMPOSICAO",$A76&lt;&gt;"INSUMO",$A76&lt;&gt;"")</formula>
    </cfRule>
    <cfRule type="expression" dxfId="16" priority="20" stopIfTrue="1">
      <formula>AND(OR($A76="COMPOSICAO",$A76="INSUMO",$A76&lt;&gt;""),$A76&lt;&gt;"")</formula>
    </cfRule>
  </conditionalFormatting>
  <conditionalFormatting sqref="C76:C82">
    <cfRule type="expression" dxfId="15" priority="17" stopIfTrue="1">
      <formula>AND($A76&lt;&gt;"COMPOSICAO",$A76&lt;&gt;"INSUMO",$A76&lt;&gt;"")</formula>
    </cfRule>
    <cfRule type="expression" dxfId="14" priority="18" stopIfTrue="1">
      <formula>AND(OR($A76="COMPOSICAO",$A76="INSUMO",$A76&lt;&gt;""),$A76&lt;&gt;"")</formula>
    </cfRule>
  </conditionalFormatting>
  <conditionalFormatting sqref="E75">
    <cfRule type="expression" dxfId="13" priority="13" stopIfTrue="1">
      <formula>AND($A76&lt;&gt;"COMPOSICAO",$A76&lt;&gt;"INSUMO",$A76&lt;&gt;"")</formula>
    </cfRule>
    <cfRule type="expression" dxfId="12" priority="14" stopIfTrue="1">
      <formula>AND(OR($A76="COMPOSICAO",$A76="INSUMO",$A76&lt;&gt;""),$A76&lt;&gt;"")</formula>
    </cfRule>
  </conditionalFormatting>
  <conditionalFormatting sqref="F75">
    <cfRule type="expression" dxfId="11" priority="11" stopIfTrue="1">
      <formula>AND($A76&lt;&gt;"COMPOSICAO",$A76&lt;&gt;"INSUMO",$A76&lt;&gt;"")</formula>
    </cfRule>
    <cfRule type="expression" dxfId="10" priority="12" stopIfTrue="1">
      <formula>AND(OR($A76="COMPOSICAO",$A76="INSUMO",$A76&lt;&gt;""),$A76&lt;&gt;"")</formula>
    </cfRule>
  </conditionalFormatting>
  <conditionalFormatting sqref="H83">
    <cfRule type="expression" dxfId="9" priority="9" stopIfTrue="1">
      <formula>AND($A84&lt;&gt;"COMPOSICAO",$A84&lt;&gt;"INSUMO",$A84&lt;&gt;"")</formula>
    </cfRule>
    <cfRule type="expression" dxfId="8" priority="10" stopIfTrue="1">
      <formula>AND(OR($A84="COMPOSICAO",$A84="INSUMO",$A84&lt;&gt;""),$A84&lt;&gt;"")</formula>
    </cfRule>
  </conditionalFormatting>
  <conditionalFormatting sqref="I83">
    <cfRule type="expression" dxfId="7" priority="7" stopIfTrue="1">
      <formula>AND($A84&lt;&gt;"COMPOSICAO",$A84&lt;&gt;"INSUMO",$A84&lt;&gt;"")</formula>
    </cfRule>
    <cfRule type="expression" dxfId="6" priority="8" stopIfTrue="1">
      <formula>AND(OR($A84="COMPOSICAO",$A84="INSUMO",$A84&lt;&gt;""),$A84&lt;&gt;"")</formula>
    </cfRule>
  </conditionalFormatting>
  <conditionalFormatting sqref="B83">
    <cfRule type="expression" dxfId="5" priority="5" stopIfTrue="1">
      <formula>AND($A83&lt;&gt;"COMPOSICAO",$A83&lt;&gt;"INSUMO",$A83&lt;&gt;"")</formula>
    </cfRule>
    <cfRule type="expression" dxfId="4" priority="6" stopIfTrue="1">
      <formula>AND(OR($A83="COMPOSICAO",$A83="INSUMO",$A83&lt;&gt;""),$A83&lt;&gt;"")</formula>
    </cfRule>
  </conditionalFormatting>
  <conditionalFormatting sqref="D83">
    <cfRule type="expression" dxfId="3" priority="1" stopIfTrue="1">
      <formula>AND($A83&lt;&gt;"COMPOSICAO",$A83&lt;&gt;"INSUMO",$A83&lt;&gt;"")</formula>
    </cfRule>
    <cfRule type="expression" dxfId="2" priority="2" stopIfTrue="1">
      <formula>AND(OR($A83="COMPOSICAO",$A83="INSUMO",$A83&lt;&gt;""),$A83&lt;&gt;"")</formula>
    </cfRule>
  </conditionalFormatting>
  <conditionalFormatting sqref="C83">
    <cfRule type="expression" dxfId="1" priority="3" stopIfTrue="1">
      <formula>AND($A83&lt;&gt;"COMPOSICAO",$A83&lt;&gt;"INSUMO",$A83&lt;&gt;"")</formula>
    </cfRule>
    <cfRule type="expression" dxfId="0" priority="4" stopIfTrue="1">
      <formula>AND(OR($A83="COMPOSICAO",$A83="INSUMO",$A83&lt;&gt;""),$A83&lt;&gt;"")</formula>
    </cfRule>
  </conditionalFormatting>
  <pageMargins left="0.6692913385826772" right="0" top="2.3622047244094491" bottom="0.35433070866141736" header="0.6692913385826772" footer="0.15748031496062992"/>
  <pageSetup paperSize="9" scale="70" orientation="portrait" verticalDpi="300" r:id="rId1"/>
  <headerFooter alignWithMargins="0"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L48"/>
  <sheetViews>
    <sheetView showGridLines="0" zoomScaleNormal="100" zoomScaleSheetLayoutView="90" workbookViewId="0">
      <selection activeCell="H31" sqref="H31"/>
    </sheetView>
  </sheetViews>
  <sheetFormatPr defaultRowHeight="12.75" x14ac:dyDescent="0.2"/>
  <cols>
    <col min="1" max="1" width="6.5703125" style="3" customWidth="1"/>
    <col min="2" max="2" width="36.140625" style="2" customWidth="1"/>
    <col min="3" max="3" width="19.140625" style="2" bestFit="1" customWidth="1"/>
    <col min="4" max="4" width="7.28515625" style="2" bestFit="1" customWidth="1"/>
    <col min="5" max="5" width="12.85546875" style="2" customWidth="1"/>
    <col min="6" max="6" width="7.140625" style="14" customWidth="1"/>
    <col min="7" max="7" width="13.42578125" style="2" customWidth="1"/>
    <col min="8" max="8" width="7.28515625" style="2" customWidth="1"/>
    <col min="9" max="16384" width="9.140625" style="2"/>
  </cols>
  <sheetData>
    <row r="1" spans="1:12" ht="15.75" customHeight="1" x14ac:dyDescent="0.2">
      <c r="A1" s="179" t="str">
        <f>ORCA!A1</f>
        <v>PREFEITURA MUNICIPAL DE TIMBÓ</v>
      </c>
      <c r="B1" s="127"/>
      <c r="C1" s="119"/>
      <c r="D1" s="119"/>
      <c r="E1" s="119"/>
      <c r="F1" s="180"/>
      <c r="G1" s="119"/>
      <c r="H1" s="119"/>
    </row>
    <row r="2" spans="1:12" x14ac:dyDescent="0.2">
      <c r="A2" s="179" t="str">
        <f>ORCA!A2</f>
        <v>SECRETARIA DE PLANEJAMENTO, TRÂNSITO E MEIO AMBIENTE</v>
      </c>
      <c r="B2" s="127"/>
      <c r="C2" s="119"/>
      <c r="D2" s="119"/>
      <c r="E2" s="119"/>
      <c r="F2" s="180"/>
      <c r="G2" s="119"/>
      <c r="H2" s="119"/>
    </row>
    <row r="3" spans="1:12" x14ac:dyDescent="0.2">
      <c r="A3" s="226" t="s">
        <v>20</v>
      </c>
      <c r="B3" s="227"/>
      <c r="C3" s="227"/>
      <c r="D3" s="227"/>
      <c r="E3" s="227"/>
      <c r="F3" s="227"/>
      <c r="G3" s="227"/>
      <c r="H3" s="228"/>
    </row>
    <row r="4" spans="1:12" x14ac:dyDescent="0.2">
      <c r="A4" s="181" t="str">
        <f>ORCA!A5</f>
        <v xml:space="preserve">PROJETO : </v>
      </c>
      <c r="B4" s="182" t="str">
        <f>ORCA!B5</f>
        <v>PASSARELA DE LIGAÇÃO PAVILHÃO COM COLEGIO</v>
      </c>
      <c r="C4" s="170"/>
      <c r="D4" s="170"/>
      <c r="E4" s="183"/>
      <c r="F4" s="184"/>
      <c r="G4" s="170"/>
      <c r="H4" s="171"/>
    </row>
    <row r="5" spans="1:12" x14ac:dyDescent="0.2">
      <c r="A5" s="185" t="str">
        <f>ORCA!A6</f>
        <v>LOCAL: :</v>
      </c>
      <c r="B5" s="186" t="str">
        <f>ORCA!B6</f>
        <v>RUA TIROLESES ESQ. MARILIA - BAIRRO TIROLESES - TIMBÓ/SC</v>
      </c>
      <c r="C5" s="172"/>
      <c r="D5" s="186"/>
      <c r="E5" s="187" t="str">
        <f>ORCA!A7</f>
        <v>ÁREA TOTAL = 63,00m²</v>
      </c>
      <c r="F5" s="188"/>
      <c r="G5" s="172"/>
      <c r="H5" s="173"/>
    </row>
    <row r="6" spans="1:12" s="4" customFormat="1" x14ac:dyDescent="0.2">
      <c r="A6" s="231" t="s">
        <v>0</v>
      </c>
      <c r="B6" s="233" t="s">
        <v>21</v>
      </c>
      <c r="C6" s="189" t="s">
        <v>29</v>
      </c>
      <c r="D6" s="235" t="s">
        <v>24</v>
      </c>
      <c r="E6" s="229" t="s">
        <v>36</v>
      </c>
      <c r="F6" s="230"/>
      <c r="G6" s="190" t="s">
        <v>29</v>
      </c>
      <c r="H6" s="189" t="s">
        <v>24</v>
      </c>
    </row>
    <row r="7" spans="1:12" s="4" customFormat="1" ht="13.5" thickBot="1" x14ac:dyDescent="0.25">
      <c r="A7" s="232"/>
      <c r="B7" s="234"/>
      <c r="C7" s="191" t="s">
        <v>7</v>
      </c>
      <c r="D7" s="236"/>
      <c r="E7" s="192" t="s">
        <v>22</v>
      </c>
      <c r="F7" s="193" t="s">
        <v>24</v>
      </c>
      <c r="G7" s="194" t="s">
        <v>7</v>
      </c>
      <c r="H7" s="191" t="s">
        <v>7</v>
      </c>
    </row>
    <row r="8" spans="1:12" s="49" customFormat="1" ht="13.5" thickTop="1" x14ac:dyDescent="0.2">
      <c r="A8" s="195">
        <v>1</v>
      </c>
      <c r="B8" s="196" t="str">
        <f>ORCA!B10</f>
        <v>SERVIÇOS INICIAIS</v>
      </c>
      <c r="C8" s="197">
        <f>ORCA!G15</f>
        <v>1681.47</v>
      </c>
      <c r="D8" s="198">
        <f t="shared" ref="D8:D16" si="0">SUM(C8*100%/$C$18)</f>
        <v>5.3587203854905625E-2</v>
      </c>
      <c r="E8" s="199">
        <f>SUM($C$8*F8)</f>
        <v>1681.47</v>
      </c>
      <c r="F8" s="200">
        <v>1</v>
      </c>
      <c r="G8" s="174">
        <f t="shared" ref="G8:G16" si="1">E8</f>
        <v>1681.47</v>
      </c>
      <c r="H8" s="175">
        <f t="shared" ref="H8:H16" si="2">F8</f>
        <v>1</v>
      </c>
      <c r="I8" s="2"/>
      <c r="J8" s="2"/>
      <c r="K8" s="2"/>
      <c r="L8" s="2"/>
    </row>
    <row r="9" spans="1:12" x14ac:dyDescent="0.2">
      <c r="A9" s="201">
        <v>2</v>
      </c>
      <c r="B9" s="202" t="str">
        <f>ORCA!B16</f>
        <v>DEMOLIÇÕES E REVISÃO</v>
      </c>
      <c r="C9" s="202">
        <f>ORCA!G18</f>
        <v>69.349999999999994</v>
      </c>
      <c r="D9" s="203">
        <f t="shared" si="0"/>
        <v>2.210133149766398E-3</v>
      </c>
      <c r="E9" s="144">
        <f>SUM($C$9*F9)</f>
        <v>69.349999999999994</v>
      </c>
      <c r="F9" s="204">
        <v>1</v>
      </c>
      <c r="G9" s="176">
        <f t="shared" si="1"/>
        <v>69.349999999999994</v>
      </c>
      <c r="H9" s="177">
        <f t="shared" si="2"/>
        <v>1</v>
      </c>
    </row>
    <row r="10" spans="1:12" x14ac:dyDescent="0.2">
      <c r="A10" s="201">
        <v>3</v>
      </c>
      <c r="B10" s="202" t="str">
        <f>ORCA!B19</f>
        <v>MOVIMENTAÇÃO DE TERRA</v>
      </c>
      <c r="C10" s="202">
        <f>ORCA!G24</f>
        <v>3348.35</v>
      </c>
      <c r="D10" s="203">
        <f t="shared" si="0"/>
        <v>0.10670943521298225</v>
      </c>
      <c r="E10" s="144">
        <f>SUM($C$10*F10)</f>
        <v>3348.35</v>
      </c>
      <c r="F10" s="204">
        <v>1</v>
      </c>
      <c r="G10" s="176">
        <f t="shared" si="1"/>
        <v>3348.35</v>
      </c>
      <c r="H10" s="177">
        <f t="shared" si="2"/>
        <v>1</v>
      </c>
    </row>
    <row r="11" spans="1:12" x14ac:dyDescent="0.2">
      <c r="A11" s="201">
        <v>4</v>
      </c>
      <c r="B11" s="202" t="str">
        <f>ORCA!B25</f>
        <v>INFRA-ESTRUTURA</v>
      </c>
      <c r="C11" s="202">
        <f>ORCA!G30</f>
        <v>4179.3500000000004</v>
      </c>
      <c r="D11" s="203">
        <f t="shared" si="0"/>
        <v>0.13319278989871949</v>
      </c>
      <c r="E11" s="144">
        <f>SUM($C$11*F11)</f>
        <v>4179.3500000000004</v>
      </c>
      <c r="F11" s="204">
        <v>1</v>
      </c>
      <c r="G11" s="176">
        <f t="shared" si="1"/>
        <v>4179.3500000000004</v>
      </c>
      <c r="H11" s="177">
        <f t="shared" si="2"/>
        <v>1</v>
      </c>
    </row>
    <row r="12" spans="1:12" x14ac:dyDescent="0.2">
      <c r="A12" s="201">
        <v>5</v>
      </c>
      <c r="B12" s="202" t="str">
        <f>ORCA!B31</f>
        <v>COBERTURA</v>
      </c>
      <c r="C12" s="202">
        <f>ORCA!G35</f>
        <v>13057.81</v>
      </c>
      <c r="D12" s="203">
        <f t="shared" si="0"/>
        <v>0.41614273603967078</v>
      </c>
      <c r="E12" s="144">
        <f>SUM($C$12*F12)</f>
        <v>13057.81</v>
      </c>
      <c r="F12" s="204">
        <v>1</v>
      </c>
      <c r="G12" s="176">
        <f t="shared" si="1"/>
        <v>13057.81</v>
      </c>
      <c r="H12" s="177">
        <f t="shared" si="2"/>
        <v>1</v>
      </c>
    </row>
    <row r="13" spans="1:12" x14ac:dyDescent="0.2">
      <c r="A13" s="201">
        <v>6</v>
      </c>
      <c r="B13" s="202" t="str">
        <f>ORCA!B36</f>
        <v>PAVIMENTAÇÕES</v>
      </c>
      <c r="C13" s="202">
        <f>ORCA!G39</f>
        <v>4934.3</v>
      </c>
      <c r="D13" s="203">
        <f t="shared" si="0"/>
        <v>0.15725248739570782</v>
      </c>
      <c r="E13" s="144">
        <f>SUM($C$13*F13)</f>
        <v>4934.3</v>
      </c>
      <c r="F13" s="204">
        <v>1</v>
      </c>
      <c r="G13" s="176">
        <f t="shared" si="1"/>
        <v>4934.3</v>
      </c>
      <c r="H13" s="177">
        <f t="shared" si="2"/>
        <v>1</v>
      </c>
    </row>
    <row r="14" spans="1:12" x14ac:dyDescent="0.2">
      <c r="A14" s="201">
        <v>7</v>
      </c>
      <c r="B14" s="202" t="str">
        <f>ORCA!B40</f>
        <v>DRENAGEM PLUVIAL</v>
      </c>
      <c r="C14" s="202">
        <f>ORCA!G43</f>
        <v>1718.5900000000001</v>
      </c>
      <c r="D14" s="203">
        <f t="shared" si="0"/>
        <v>5.4770190769387661E-2</v>
      </c>
      <c r="E14" s="144">
        <f>SUM($C$14*F14)</f>
        <v>1718.5900000000001</v>
      </c>
      <c r="F14" s="204">
        <v>1</v>
      </c>
      <c r="G14" s="176">
        <f t="shared" si="1"/>
        <v>1718.5900000000001</v>
      </c>
      <c r="H14" s="177">
        <f t="shared" si="2"/>
        <v>1</v>
      </c>
    </row>
    <row r="15" spans="1:12" x14ac:dyDescent="0.2">
      <c r="A15" s="201">
        <v>8</v>
      </c>
      <c r="B15" s="202" t="str">
        <f>ORCA!B44</f>
        <v>INST.  ELÉTRICAS</v>
      </c>
      <c r="C15" s="202">
        <f>ORCA!G51</f>
        <v>2196.83</v>
      </c>
      <c r="D15" s="203">
        <f t="shared" si="0"/>
        <v>7.0011345456399657E-2</v>
      </c>
      <c r="E15" s="144">
        <f>SUM($C$15*F15)</f>
        <v>2196.83</v>
      </c>
      <c r="F15" s="204">
        <v>1</v>
      </c>
      <c r="G15" s="176">
        <f t="shared" si="1"/>
        <v>2196.83</v>
      </c>
      <c r="H15" s="177">
        <f t="shared" si="2"/>
        <v>1</v>
      </c>
    </row>
    <row r="16" spans="1:12" x14ac:dyDescent="0.2">
      <c r="A16" s="201">
        <v>9</v>
      </c>
      <c r="B16" s="202" t="str">
        <f>ORCA!B52</f>
        <v>LIMPEZA FINAL E ENTREGA DA OBRA</v>
      </c>
      <c r="C16" s="202">
        <f>ORCA!G54</f>
        <v>192.15</v>
      </c>
      <c r="D16" s="203">
        <f t="shared" si="0"/>
        <v>6.1236782224601783E-3</v>
      </c>
      <c r="E16" s="144">
        <f>SUM($C$16*F16)</f>
        <v>192.15</v>
      </c>
      <c r="F16" s="204">
        <v>1</v>
      </c>
      <c r="G16" s="176">
        <f t="shared" si="1"/>
        <v>192.15</v>
      </c>
      <c r="H16" s="177">
        <f t="shared" si="2"/>
        <v>1</v>
      </c>
    </row>
    <row r="17" spans="1:9" x14ac:dyDescent="0.2">
      <c r="A17" s="201"/>
      <c r="B17" s="202"/>
      <c r="C17" s="202"/>
      <c r="D17" s="203"/>
      <c r="E17" s="144"/>
      <c r="F17" s="204"/>
      <c r="G17" s="176"/>
      <c r="H17" s="177"/>
    </row>
    <row r="18" spans="1:9" s="1" customFormat="1" x14ac:dyDescent="0.2">
      <c r="A18" s="205"/>
      <c r="B18" s="206" t="s">
        <v>28</v>
      </c>
      <c r="C18" s="207">
        <f>SUM(C8:C16)</f>
        <v>31378.200000000004</v>
      </c>
      <c r="D18" s="208">
        <f>SUM(D8:D16)</f>
        <v>1</v>
      </c>
      <c r="E18" s="209"/>
      <c r="F18" s="210"/>
      <c r="G18" s="178"/>
      <c r="H18" s="210"/>
      <c r="I18" s="17"/>
    </row>
    <row r="19" spans="1:9" s="1" customFormat="1" x14ac:dyDescent="0.2">
      <c r="A19" s="211"/>
      <c r="B19" s="212" t="s">
        <v>25</v>
      </c>
      <c r="C19" s="213"/>
      <c r="D19" s="214"/>
      <c r="E19" s="142"/>
      <c r="F19" s="204"/>
      <c r="G19" s="142"/>
      <c r="H19" s="215"/>
      <c r="I19" s="17"/>
    </row>
    <row r="20" spans="1:9" s="1" customFormat="1" x14ac:dyDescent="0.2">
      <c r="A20" s="211"/>
      <c r="B20" s="212" t="s">
        <v>26</v>
      </c>
      <c r="C20" s="18"/>
      <c r="D20" s="18"/>
      <c r="E20" s="144">
        <f>SUM(E8:E17)</f>
        <v>31378.200000000004</v>
      </c>
      <c r="F20" s="204">
        <f>SUM(E20*100%/$C$18)</f>
        <v>1</v>
      </c>
      <c r="G20" s="176">
        <f>SUM(G8:G17)</f>
        <v>31378.200000000004</v>
      </c>
      <c r="H20" s="204">
        <f>SUM(G20*100%/$C$18)</f>
        <v>1</v>
      </c>
      <c r="I20" s="17"/>
    </row>
    <row r="21" spans="1:9" s="1" customFormat="1" x14ac:dyDescent="0.2">
      <c r="A21" s="211"/>
      <c r="B21" s="212" t="s">
        <v>27</v>
      </c>
      <c r="C21" s="213"/>
      <c r="D21" s="214"/>
      <c r="E21" s="142">
        <f>SUM(E20)</f>
        <v>31378.200000000004</v>
      </c>
      <c r="F21" s="204">
        <f>SUM(F20)</f>
        <v>1</v>
      </c>
      <c r="G21" s="216"/>
      <c r="H21" s="215"/>
      <c r="I21" s="17"/>
    </row>
    <row r="22" spans="1:9" x14ac:dyDescent="0.2">
      <c r="D22" s="10"/>
      <c r="E22" s="5"/>
      <c r="F22" s="12"/>
      <c r="G22" s="16"/>
      <c r="H22" s="16"/>
    </row>
    <row r="23" spans="1:9" x14ac:dyDescent="0.2">
      <c r="D23" s="10"/>
      <c r="E23" s="9"/>
      <c r="F23" s="19"/>
      <c r="G23" s="16"/>
      <c r="H23" s="16"/>
    </row>
    <row r="24" spans="1:9" x14ac:dyDescent="0.2">
      <c r="D24" s="11"/>
      <c r="E24" s="5"/>
      <c r="F24" s="12"/>
      <c r="G24" s="16"/>
      <c r="H24" s="16"/>
    </row>
    <row r="25" spans="1:9" x14ac:dyDescent="0.2">
      <c r="D25" s="10"/>
      <c r="E25" s="9"/>
      <c r="F25" s="19"/>
      <c r="G25" s="16"/>
      <c r="H25" s="16"/>
    </row>
    <row r="26" spans="1:9" x14ac:dyDescent="0.2">
      <c r="D26" s="10"/>
      <c r="E26" s="5"/>
      <c r="F26" s="12"/>
      <c r="G26" s="16"/>
      <c r="H26" s="16"/>
    </row>
    <row r="27" spans="1:9" x14ac:dyDescent="0.2">
      <c r="D27" s="10"/>
      <c r="E27" s="9"/>
      <c r="F27" s="19"/>
      <c r="G27" s="16"/>
      <c r="H27" s="16"/>
    </row>
    <row r="28" spans="1:9" x14ac:dyDescent="0.2">
      <c r="D28" s="10"/>
      <c r="E28" s="5"/>
      <c r="F28" s="12"/>
      <c r="G28" s="16"/>
      <c r="H28" s="16"/>
    </row>
    <row r="29" spans="1:9" x14ac:dyDescent="0.2">
      <c r="D29" s="10"/>
      <c r="E29" s="9"/>
      <c r="F29" s="19"/>
      <c r="G29" s="16"/>
      <c r="H29" s="16"/>
    </row>
    <row r="30" spans="1:9" x14ac:dyDescent="0.2">
      <c r="D30" s="10"/>
      <c r="E30" s="6"/>
      <c r="F30" s="15"/>
      <c r="G30" s="16"/>
      <c r="H30" s="16"/>
    </row>
    <row r="31" spans="1:9" x14ac:dyDescent="0.2">
      <c r="D31" s="10"/>
      <c r="E31" s="5"/>
      <c r="F31" s="12"/>
      <c r="G31" s="16"/>
      <c r="H31" s="16"/>
    </row>
    <row r="32" spans="1:9" x14ac:dyDescent="0.2">
      <c r="D32" s="10"/>
      <c r="E32" s="7"/>
      <c r="F32" s="12"/>
      <c r="G32" s="16"/>
      <c r="H32" s="16"/>
    </row>
    <row r="33" spans="4:8" x14ac:dyDescent="0.2">
      <c r="D33" s="10"/>
      <c r="E33" s="5"/>
      <c r="F33" s="12"/>
      <c r="G33" s="16"/>
      <c r="H33" s="16"/>
    </row>
    <row r="34" spans="4:8" x14ac:dyDescent="0.2">
      <c r="D34" s="10"/>
      <c r="E34" s="6"/>
      <c r="F34" s="15"/>
      <c r="G34" s="16"/>
      <c r="H34" s="16"/>
    </row>
    <row r="35" spans="4:8" x14ac:dyDescent="0.2">
      <c r="D35" s="10"/>
      <c r="E35" s="5"/>
      <c r="F35" s="12"/>
      <c r="G35" s="16"/>
      <c r="H35" s="16"/>
    </row>
    <row r="36" spans="4:8" x14ac:dyDescent="0.2">
      <c r="D36" s="10"/>
      <c r="E36" s="10"/>
      <c r="F36" s="13"/>
      <c r="G36" s="16"/>
      <c r="H36" s="16"/>
    </row>
    <row r="37" spans="4:8" x14ac:dyDescent="0.2">
      <c r="D37" s="10"/>
      <c r="E37" s="10"/>
      <c r="F37" s="13"/>
      <c r="G37" s="16"/>
      <c r="H37" s="16"/>
    </row>
    <row r="38" spans="4:8" x14ac:dyDescent="0.2">
      <c r="D38" s="10"/>
      <c r="E38" s="10"/>
      <c r="F38" s="13"/>
      <c r="G38" s="8"/>
      <c r="H38" s="8"/>
    </row>
    <row r="39" spans="4:8" x14ac:dyDescent="0.2">
      <c r="D39" s="10"/>
      <c r="E39" s="10"/>
      <c r="F39" s="13"/>
      <c r="G39" s="8"/>
      <c r="H39" s="8"/>
    </row>
    <row r="40" spans="4:8" x14ac:dyDescent="0.2">
      <c r="D40" s="10"/>
      <c r="E40" s="10"/>
      <c r="F40" s="13"/>
      <c r="G40" s="8"/>
      <c r="H40" s="8"/>
    </row>
    <row r="41" spans="4:8" x14ac:dyDescent="0.2">
      <c r="D41" s="3"/>
      <c r="E41" s="3"/>
    </row>
    <row r="42" spans="4:8" x14ac:dyDescent="0.2">
      <c r="D42" s="3"/>
      <c r="E42" s="3"/>
    </row>
    <row r="43" spans="4:8" x14ac:dyDescent="0.2">
      <c r="D43" s="3"/>
      <c r="E43" s="3"/>
    </row>
    <row r="44" spans="4:8" x14ac:dyDescent="0.2">
      <c r="D44" s="3"/>
      <c r="E44" s="3"/>
    </row>
    <row r="45" spans="4:8" x14ac:dyDescent="0.2">
      <c r="D45" s="3"/>
      <c r="E45" s="3"/>
    </row>
    <row r="46" spans="4:8" x14ac:dyDescent="0.2">
      <c r="D46" s="3"/>
      <c r="E46" s="3"/>
    </row>
    <row r="47" spans="4:8" x14ac:dyDescent="0.2">
      <c r="D47" s="3"/>
      <c r="E47" s="3"/>
    </row>
    <row r="48" spans="4:8" x14ac:dyDescent="0.2">
      <c r="D48" s="3"/>
      <c r="E48" s="3"/>
    </row>
  </sheetData>
  <mergeCells count="5">
    <mergeCell ref="A3:H3"/>
    <mergeCell ref="E6:F6"/>
    <mergeCell ref="A6:A7"/>
    <mergeCell ref="B6:B7"/>
    <mergeCell ref="D6:D7"/>
  </mergeCells>
  <phoneticPr fontId="0" type="noConversion"/>
  <pageMargins left="0.9055118110236221" right="0.47244094488188981" top="2.2440944881889764" bottom="0.31496062992125984" header="0.74803149606299213" footer="0.19685039370078741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</vt:lpstr>
      <vt:lpstr>CFF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Felipe Ramos dos Santos</cp:lastModifiedBy>
  <cp:lastPrinted>2018-09-06T18:18:01Z</cp:lastPrinted>
  <dcterms:created xsi:type="dcterms:W3CDTF">2001-12-06T19:05:24Z</dcterms:created>
  <dcterms:modified xsi:type="dcterms:W3CDTF">2018-10-04T14:45:38Z</dcterms:modified>
</cp:coreProperties>
</file>